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3.xml" ContentType="application/vnd.openxmlformats-officedocument.drawingml.chart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4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6.xml" ContentType="application/vnd.openxmlformats-officedocument.drawingml.chart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harts/chart7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harts/chart8.xml" ContentType="application/vnd.openxmlformats-officedocument.drawingml.chart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segocr-my.sharepoint.com/personal/smiranda_tse_go_cr/Documents/Escritorio/Revistas/"/>
    </mc:Choice>
  </mc:AlternateContent>
  <xr:revisionPtr revIDLastSave="1" documentId="13_ncr:1_{A8AED07F-32AB-46CB-9FE9-CC50957F24EF}" xr6:coauthVersionLast="47" xr6:coauthVersionMax="47" xr10:uidLastSave="{906CC55C-D0AA-43B9-90F4-FD9946CC0EFA}"/>
  <bookViews>
    <workbookView xWindow="-120" yWindow="-120" windowWidth="20730" windowHeight="11160" tabRatio="886" xr2:uid="{00000000-000D-0000-FFFF-FFFF00000000}"/>
  </bookViews>
  <sheets>
    <sheet name="MENU" sheetId="1" r:id="rId1"/>
    <sheet name="1" sheetId="44" r:id="rId2"/>
    <sheet name="2" sheetId="45" r:id="rId3"/>
    <sheet name="3" sheetId="46" r:id="rId4"/>
    <sheet name="4" sheetId="47" r:id="rId5"/>
    <sheet name="5" sheetId="48" r:id="rId6"/>
    <sheet name="6" sheetId="49" r:id="rId7"/>
    <sheet name="7" sheetId="50" r:id="rId8"/>
    <sheet name="8" sheetId="51" r:id="rId9"/>
    <sheet name="9" sheetId="52" r:id="rId10"/>
    <sheet name="10" sheetId="53" r:id="rId11"/>
    <sheet name="G1" sheetId="54" r:id="rId12"/>
    <sheet name="11" sheetId="55" r:id="rId13"/>
    <sheet name="12" sheetId="56" r:id="rId14"/>
    <sheet name="G2" sheetId="57" r:id="rId15"/>
    <sheet name="13" sheetId="58" r:id="rId16"/>
    <sheet name="G3" sheetId="59" r:id="rId17"/>
    <sheet name="14" sheetId="60" r:id="rId18"/>
    <sheet name="15" sheetId="61" r:id="rId19"/>
    <sheet name="G4" sheetId="62" r:id="rId20"/>
    <sheet name="16" sheetId="63" r:id="rId21"/>
    <sheet name="G5" sheetId="64" r:id="rId22"/>
    <sheet name="17" sheetId="65" r:id="rId23"/>
    <sheet name="18" sheetId="66" r:id="rId24"/>
    <sheet name="19" sheetId="67" r:id="rId25"/>
    <sheet name="20" sheetId="68" r:id="rId26"/>
    <sheet name="G6" sheetId="69" r:id="rId27"/>
    <sheet name="21" sheetId="70" r:id="rId28"/>
    <sheet name="22" sheetId="71" r:id="rId29"/>
    <sheet name="G7" sheetId="72" r:id="rId30"/>
    <sheet name="23" sheetId="73" r:id="rId31"/>
    <sheet name="24" sheetId="74" r:id="rId32"/>
    <sheet name="G8" sheetId="75" r:id="rId33"/>
    <sheet name="25" sheetId="76" r:id="rId34"/>
    <sheet name="26" sheetId="77" r:id="rId35"/>
    <sheet name="27" sheetId="78" r:id="rId36"/>
    <sheet name="28" sheetId="79" r:id="rId37"/>
    <sheet name="29" sheetId="80" r:id="rId38"/>
    <sheet name="30" sheetId="81" r:id="rId39"/>
    <sheet name="31" sheetId="82" r:id="rId40"/>
    <sheet name="32" sheetId="83" r:id="rId41"/>
    <sheet name="33" sheetId="84" r:id="rId42"/>
    <sheet name="34" sheetId="85" r:id="rId43"/>
  </sheets>
  <definedNames>
    <definedName name="_xlnm._FilterDatabase" localSheetId="14" hidden="1">'G2'!$B$19:$C$19</definedName>
    <definedName name="_xlnm.Print_Area" localSheetId="10">'10'!$A$1:$J$70</definedName>
    <definedName name="_xlnm.Print_Area" localSheetId="12">'11'!$A$1:$G$65</definedName>
    <definedName name="_xlnm.Print_Area" localSheetId="13">'12'!#REF!</definedName>
    <definedName name="_xlnm.Print_Area" localSheetId="15">'13'!$A$1:$I$18</definedName>
    <definedName name="_xlnm.Print_Area" localSheetId="22">'17'!$A$1:$E$45</definedName>
    <definedName name="_xlnm.Print_Area" localSheetId="23">'18'!$A$1:$G$18</definedName>
    <definedName name="_xlnm.Print_Area" localSheetId="24">'19'!$A$1:$E$28</definedName>
    <definedName name="_xlnm.Print_Area" localSheetId="27">'21'!$A$1:$J$16</definedName>
    <definedName name="_xlnm.Print_Area" localSheetId="28">'22'!$A$1:$I$16</definedName>
    <definedName name="_xlnm.Print_Area" localSheetId="30">'23'!$A$1:$I$16</definedName>
    <definedName name="_xlnm.Print_Area" localSheetId="31">'24'!$A$2:$E$41</definedName>
    <definedName name="_xlnm.Print_Area" localSheetId="34">'26'!$A$1:$E$9</definedName>
    <definedName name="_xlnm.Print_Area" localSheetId="35">'27'!$A$1:$I$16</definedName>
    <definedName name="_xlnm.Print_Area" localSheetId="37">'29'!$A$2:$K$18</definedName>
    <definedName name="_xlnm.Print_Area" localSheetId="3">'3'!$A$1:$H$155</definedName>
    <definedName name="_xlnm.Print_Area" localSheetId="38">'30'!$A$2:$J$17</definedName>
    <definedName name="_xlnm.Print_Area" localSheetId="39">'31'!$A$1:$E$31</definedName>
    <definedName name="_xlnm.Print_Area" localSheetId="40">'32'!$A$2:$L$17</definedName>
    <definedName name="_xlnm.Print_Area" localSheetId="41">'33'!$A$1:$H$15</definedName>
    <definedName name="_xlnm.Print_Area" localSheetId="4">'4'!$A$1:$H$143</definedName>
    <definedName name="_xlnm.Print_Area" localSheetId="5">'5'!$A$1:$H$72</definedName>
    <definedName name="_xlnm.Print_Area" localSheetId="6">'6'!$A$1:$H$69</definedName>
    <definedName name="_xlnm.Print_Area" localSheetId="7">'7'!$A$1:$H$83</definedName>
    <definedName name="_xlnm.Print_Area" localSheetId="8">'8'!$A$1:$H$85</definedName>
    <definedName name="_xlnm.Print_Area" localSheetId="9">'9'!$A$1:$H$47</definedName>
    <definedName name="_xlnm.Print_Area" localSheetId="11">'G1'!$A$1:$P$29</definedName>
    <definedName name="_xlnm.Print_Area" localSheetId="14">'G2'!$E$1:$N$29</definedName>
    <definedName name="_xlnm.Print_Area" localSheetId="16">'G3'!$A$1:$H$31</definedName>
    <definedName name="_xlnm.Print_Area" localSheetId="19">'G4'!$A$1:$I$30</definedName>
    <definedName name="_xlnm.Print_Area" localSheetId="21">'G5'!$A$1:$I$29</definedName>
    <definedName name="_xlnm.Print_Area" localSheetId="26">'G6'!$A$1:$H$29</definedName>
    <definedName name="_xlnm.Print_Area" localSheetId="29">'G7'!$A$1:$H$26</definedName>
    <definedName name="_xlnm.Print_Area" localSheetId="32">'G8'!$A$1:$H$28</definedName>
    <definedName name="_xlnm.Database" localSheetId="13">#REF!</definedName>
    <definedName name="_xlnm.Database" localSheetId="22">#REF!</definedName>
    <definedName name="_xlnm.Database" localSheetId="31">#REF!</definedName>
    <definedName name="_xlnm.Database" localSheetId="33">#REF!</definedName>
    <definedName name="_xlnm.Database" localSheetId="37">#REF!</definedName>
    <definedName name="_xlnm.Database" localSheetId="38">#REF!</definedName>
    <definedName name="_xlnm.Database" localSheetId="26">#REF!</definedName>
    <definedName name="_xlnm.Database">#REF!</definedName>
    <definedName name="Constancias" localSheetId="13">#REF!</definedName>
    <definedName name="Constancias" localSheetId="31">#REF!</definedName>
    <definedName name="Constancias" localSheetId="33">#REF!</definedName>
    <definedName name="Constancias" localSheetId="37">#REF!</definedName>
    <definedName name="Constancias" localSheetId="38">#REF!</definedName>
    <definedName name="Constancias" localSheetId="26">#REF!</definedName>
    <definedName name="Constancias">#REF!</definedName>
    <definedName name="rEG" localSheetId="13">#REF!</definedName>
    <definedName name="rEG" localSheetId="22">#REF!</definedName>
    <definedName name="rEG" localSheetId="31">#REF!</definedName>
    <definedName name="rEG" localSheetId="33">#REF!</definedName>
    <definedName name="rEG" localSheetId="37">#REF!</definedName>
    <definedName name="rEG" localSheetId="38">#REF!</definedName>
    <definedName name="rEG" localSheetId="26">#REF!</definedName>
    <definedName name="rEG">#REF!</definedName>
    <definedName name="_xlnm.Print_Titles" localSheetId="12">'11'!$1:$7</definedName>
    <definedName name="_xlnm.Print_Titles" localSheetId="13">'12'!$2:$7</definedName>
    <definedName name="_xlnm.Print_Titles" localSheetId="2">'2'!$2:$8</definedName>
    <definedName name="_xlnm.Print_Titles" localSheetId="34">'26'!$2:$6</definedName>
    <definedName name="_xlnm.Print_Titles" localSheetId="3">'3'!$1:$8</definedName>
    <definedName name="_xlnm.Print_Titles" localSheetId="4">'4'!$1:$8</definedName>
    <definedName name="_xlnm.Print_Titles" localSheetId="5">'5'!$1:$8</definedName>
    <definedName name="_xlnm.Print_Titles" localSheetId="6">'6'!$1:$8</definedName>
    <definedName name="_xlnm.Print_Titles" localSheetId="7">'7'!$1:$8</definedName>
    <definedName name="_xlnm.Print_Titles" localSheetId="8">'8'!$1:$8</definedName>
    <definedName name="_xlnm.Print_Titles" localSheetId="9">'9'!$1:$8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84" l="1"/>
  <c r="B11" i="84"/>
  <c r="B10" i="84"/>
  <c r="H8" i="84"/>
  <c r="G8" i="84"/>
  <c r="F8" i="84"/>
  <c r="E8" i="84"/>
  <c r="D8" i="84"/>
  <c r="C8" i="84"/>
  <c r="D10" i="83"/>
  <c r="B13" i="83"/>
  <c r="E10" i="83"/>
  <c r="C10" i="83"/>
  <c r="B28" i="82"/>
  <c r="B27" i="82"/>
  <c r="B24" i="82"/>
  <c r="B23" i="82"/>
  <c r="B20" i="82"/>
  <c r="B19" i="82"/>
  <c r="B16" i="82"/>
  <c r="B15" i="82"/>
  <c r="B12" i="82"/>
  <c r="B11" i="82"/>
  <c r="E8" i="82"/>
  <c r="D8" i="82"/>
  <c r="C8" i="82"/>
  <c r="H8" i="80"/>
  <c r="E8" i="80"/>
  <c r="E10" i="79"/>
  <c r="B13" i="79"/>
  <c r="B60" i="77"/>
  <c r="B59" i="77"/>
  <c r="B58" i="77"/>
  <c r="B57" i="77"/>
  <c r="B56" i="77"/>
  <c r="B55" i="77"/>
  <c r="B54" i="77"/>
  <c r="B53" i="77"/>
  <c r="B52" i="77"/>
  <c r="B51" i="77"/>
  <c r="B50" i="77"/>
  <c r="B49" i="77"/>
  <c r="B48" i="77"/>
  <c r="B47" i="77"/>
  <c r="B46" i="77"/>
  <c r="B45" i="77"/>
  <c r="B44" i="77"/>
  <c r="B43" i="77"/>
  <c r="B42" i="77"/>
  <c r="B41" i="77"/>
  <c r="B40" i="77"/>
  <c r="B39" i="77"/>
  <c r="B38" i="77"/>
  <c r="B37" i="77"/>
  <c r="B36" i="77"/>
  <c r="B35" i="77"/>
  <c r="B34" i="77"/>
  <c r="B33" i="77"/>
  <c r="B32" i="77"/>
  <c r="B31" i="77"/>
  <c r="B30" i="77"/>
  <c r="B29" i="77"/>
  <c r="B28" i="77"/>
  <c r="B27" i="77"/>
  <c r="B26" i="77"/>
  <c r="B25" i="77"/>
  <c r="B24" i="77"/>
  <c r="B23" i="77"/>
  <c r="B22" i="77"/>
  <c r="B21" i="77"/>
  <c r="B20" i="77"/>
  <c r="B19" i="77"/>
  <c r="B18" i="77"/>
  <c r="B17" i="77"/>
  <c r="B16" i="77"/>
  <c r="B15" i="77"/>
  <c r="B14" i="77"/>
  <c r="B13" i="77"/>
  <c r="B12" i="77"/>
  <c r="B11" i="77"/>
  <c r="B10" i="77"/>
  <c r="E8" i="77"/>
  <c r="D8" i="77"/>
  <c r="C8" i="77"/>
  <c r="D13" i="76"/>
  <c r="C13" i="76"/>
  <c r="B15" i="74"/>
  <c r="F8" i="71"/>
  <c r="E8" i="71"/>
  <c r="J7" i="69"/>
  <c r="D13" i="68"/>
  <c r="C13" i="68"/>
  <c r="E22" i="67"/>
  <c r="E18" i="67"/>
  <c r="D18" i="67"/>
  <c r="B17" i="67"/>
  <c r="E14" i="67"/>
  <c r="D8" i="67"/>
  <c r="E9" i="66"/>
  <c r="B35" i="65"/>
  <c r="B11" i="65"/>
  <c r="E9" i="65"/>
  <c r="B12" i="63"/>
  <c r="N34" i="62"/>
  <c r="M34" i="62"/>
  <c r="L34" i="62"/>
  <c r="K34" i="62"/>
  <c r="N33" i="62"/>
  <c r="M33" i="62"/>
  <c r="L33" i="62"/>
  <c r="K33" i="62"/>
  <c r="N32" i="62"/>
  <c r="M32" i="62"/>
  <c r="L32" i="62"/>
  <c r="K32" i="62"/>
  <c r="N31" i="62"/>
  <c r="M31" i="62"/>
  <c r="L31" i="62"/>
  <c r="K31" i="62"/>
  <c r="N30" i="62"/>
  <c r="M30" i="62"/>
  <c r="L30" i="62"/>
  <c r="K30" i="62"/>
  <c r="N29" i="62"/>
  <c r="M29" i="62"/>
  <c r="L29" i="62"/>
  <c r="K29" i="62"/>
  <c r="N28" i="62"/>
  <c r="M28" i="62"/>
  <c r="L28" i="62"/>
  <c r="K28" i="62"/>
  <c r="N27" i="62"/>
  <c r="M27" i="62"/>
  <c r="L27" i="62"/>
  <c r="K27" i="62"/>
  <c r="O22" i="62"/>
  <c r="N12" i="62"/>
  <c r="M12" i="62"/>
  <c r="L9" i="62"/>
  <c r="N8" i="62"/>
  <c r="M6" i="62"/>
  <c r="L12" i="62"/>
  <c r="N11" i="62"/>
  <c r="M10" i="62"/>
  <c r="L10" i="62"/>
  <c r="N9" i="62"/>
  <c r="M9" i="62"/>
  <c r="N6" i="62"/>
  <c r="B13" i="61"/>
  <c r="N5" i="62"/>
  <c r="C10" i="61"/>
  <c r="C11" i="60"/>
  <c r="B13" i="60"/>
  <c r="AO344" i="59"/>
  <c r="AN344" i="59"/>
  <c r="AM344" i="59"/>
  <c r="AL344" i="59"/>
  <c r="AK344" i="59"/>
  <c r="AJ344" i="59"/>
  <c r="AI344" i="59"/>
  <c r="AH344" i="59"/>
  <c r="AG344" i="59"/>
  <c r="AF344" i="59"/>
  <c r="AE344" i="59"/>
  <c r="AD344" i="59"/>
  <c r="AC344" i="59"/>
  <c r="AB344" i="59"/>
  <c r="AA344" i="59"/>
  <c r="Z344" i="59"/>
  <c r="Y344" i="59"/>
  <c r="X344" i="59"/>
  <c r="W344" i="59"/>
  <c r="V344" i="59"/>
  <c r="U344" i="59"/>
  <c r="T344" i="59"/>
  <c r="S344" i="59"/>
  <c r="R344" i="59"/>
  <c r="Q344" i="59"/>
  <c r="P344" i="59"/>
  <c r="O344" i="59"/>
  <c r="N344" i="59"/>
  <c r="M344" i="59"/>
  <c r="L344" i="59"/>
  <c r="K344" i="59"/>
  <c r="J344" i="59"/>
  <c r="J13" i="58"/>
  <c r="B12" i="57"/>
  <c r="A12" i="57"/>
  <c r="D12" i="57" s="1"/>
  <c r="B11" i="57"/>
  <c r="A11" i="57"/>
  <c r="D11" i="57" s="1"/>
  <c r="D10" i="57"/>
  <c r="B10" i="57"/>
  <c r="C10" i="57" s="1"/>
  <c r="A10" i="57"/>
  <c r="B9" i="57"/>
  <c r="A9" i="57"/>
  <c r="D9" i="57" s="1"/>
  <c r="B8" i="57"/>
  <c r="A8" i="57"/>
  <c r="D8" i="57" s="1"/>
  <c r="D7" i="57"/>
  <c r="B7" i="57"/>
  <c r="C7" i="57" s="1"/>
  <c r="A7" i="57"/>
  <c r="B6" i="57"/>
  <c r="A6" i="57"/>
  <c r="D6" i="57" s="1"/>
  <c r="C5" i="57"/>
  <c r="B5" i="57"/>
  <c r="A5" i="57"/>
  <c r="D5" i="57" s="1"/>
  <c r="B4" i="57"/>
  <c r="B13" i="57" s="1"/>
  <c r="G351" i="56"/>
  <c r="F351" i="56"/>
  <c r="E351" i="56"/>
  <c r="D351" i="56"/>
  <c r="C351" i="56"/>
  <c r="B351" i="56"/>
  <c r="A351" i="56"/>
  <c r="G163" i="56"/>
  <c r="B163" i="56"/>
  <c r="B161" i="56"/>
  <c r="B159" i="56"/>
  <c r="B158" i="56"/>
  <c r="F157" i="56"/>
  <c r="G157" i="56" s="1"/>
  <c r="D157" i="56"/>
  <c r="B157" i="56" s="1"/>
  <c r="B155" i="56"/>
  <c r="B154" i="56"/>
  <c r="B153" i="56"/>
  <c r="B152" i="56"/>
  <c r="B151" i="56"/>
  <c r="B150" i="56"/>
  <c r="B149" i="56"/>
  <c r="B148" i="56"/>
  <c r="B147" i="56"/>
  <c r="B146" i="56"/>
  <c r="B145" i="56"/>
  <c r="B144" i="56"/>
  <c r="B143" i="56"/>
  <c r="B142" i="56"/>
  <c r="B141" i="56"/>
  <c r="B140" i="56"/>
  <c r="B139" i="56"/>
  <c r="B138" i="56"/>
  <c r="B137" i="56"/>
  <c r="B136" i="56"/>
  <c r="B135" i="56"/>
  <c r="B134" i="56"/>
  <c r="B133" i="56"/>
  <c r="B132" i="56"/>
  <c r="F131" i="56"/>
  <c r="D131" i="56"/>
  <c r="B131" i="56"/>
  <c r="B129" i="56"/>
  <c r="B128" i="56"/>
  <c r="B127" i="56"/>
  <c r="B126" i="56"/>
  <c r="B125" i="56"/>
  <c r="B124" i="56"/>
  <c r="B123" i="56"/>
  <c r="B122" i="56"/>
  <c r="B121" i="56"/>
  <c r="B120" i="56"/>
  <c r="B119" i="56"/>
  <c r="B118" i="56"/>
  <c r="B117" i="56"/>
  <c r="B116" i="56"/>
  <c r="B115" i="56"/>
  <c r="B114" i="56"/>
  <c r="G113" i="56"/>
  <c r="B113" i="56"/>
  <c r="B112" i="56"/>
  <c r="B111" i="56"/>
  <c r="B110" i="56"/>
  <c r="B109" i="56"/>
  <c r="B108" i="56"/>
  <c r="B107" i="56"/>
  <c r="B106" i="56"/>
  <c r="B105" i="56"/>
  <c r="B104" i="56"/>
  <c r="B103" i="56"/>
  <c r="B102" i="56"/>
  <c r="G101" i="56"/>
  <c r="B101" i="56"/>
  <c r="B100" i="56"/>
  <c r="B99" i="56"/>
  <c r="G98" i="56"/>
  <c r="B98" i="56"/>
  <c r="B97" i="56"/>
  <c r="B96" i="56"/>
  <c r="G95" i="56"/>
  <c r="B95" i="56"/>
  <c r="B94" i="56"/>
  <c r="B93" i="56"/>
  <c r="G92" i="56"/>
  <c r="B92" i="56"/>
  <c r="B91" i="56"/>
  <c r="F90" i="56"/>
  <c r="D90" i="56"/>
  <c r="B90" i="56" s="1"/>
  <c r="B88" i="56"/>
  <c r="B87" i="56"/>
  <c r="B86" i="56"/>
  <c r="B85" i="56"/>
  <c r="B84" i="56"/>
  <c r="G83" i="56"/>
  <c r="B83" i="56"/>
  <c r="B82" i="56"/>
  <c r="B81" i="56"/>
  <c r="B80" i="56"/>
  <c r="B79" i="56"/>
  <c r="B78" i="56"/>
  <c r="B77" i="56"/>
  <c r="B76" i="56"/>
  <c r="B75" i="56"/>
  <c r="G74" i="56"/>
  <c r="B74" i="56"/>
  <c r="B73" i="56"/>
  <c r="B72" i="56"/>
  <c r="B71" i="56"/>
  <c r="B70" i="56"/>
  <c r="B69" i="56"/>
  <c r="B68" i="56"/>
  <c r="B67" i="56"/>
  <c r="B66" i="56"/>
  <c r="G65" i="56"/>
  <c r="B65" i="56"/>
  <c r="B64" i="56"/>
  <c r="B63" i="56"/>
  <c r="B62" i="56"/>
  <c r="B61" i="56"/>
  <c r="B60" i="56"/>
  <c r="B59" i="56"/>
  <c r="B58" i="56"/>
  <c r="B57" i="56"/>
  <c r="G56" i="56"/>
  <c r="B56" i="56"/>
  <c r="B55" i="56"/>
  <c r="B54" i="56"/>
  <c r="B53" i="56"/>
  <c r="B52" i="56"/>
  <c r="B51" i="56"/>
  <c r="B50" i="56"/>
  <c r="F49" i="56"/>
  <c r="B49" i="56" s="1"/>
  <c r="D49" i="56"/>
  <c r="B47" i="56"/>
  <c r="G46" i="56"/>
  <c r="B46" i="56"/>
  <c r="B45" i="56"/>
  <c r="B44" i="56"/>
  <c r="G43" i="56"/>
  <c r="B43" i="56"/>
  <c r="B42" i="56"/>
  <c r="B41" i="56"/>
  <c r="G40" i="56"/>
  <c r="B40" i="56"/>
  <c r="B39" i="56"/>
  <c r="B38" i="56"/>
  <c r="B37" i="56"/>
  <c r="B36" i="56"/>
  <c r="B35" i="56"/>
  <c r="G34" i="56"/>
  <c r="B34" i="56"/>
  <c r="B33" i="56"/>
  <c r="B32" i="56"/>
  <c r="G31" i="56"/>
  <c r="B31" i="56"/>
  <c r="B30" i="56"/>
  <c r="B29" i="56"/>
  <c r="G28" i="56"/>
  <c r="B28" i="56"/>
  <c r="B27" i="56"/>
  <c r="B26" i="56"/>
  <c r="G25" i="56"/>
  <c r="B25" i="56"/>
  <c r="B24" i="56"/>
  <c r="B23" i="56"/>
  <c r="G22" i="56"/>
  <c r="B22" i="56"/>
  <c r="B21" i="56"/>
  <c r="B20" i="56"/>
  <c r="B19" i="56"/>
  <c r="B18" i="56"/>
  <c r="B17" i="56"/>
  <c r="B16" i="56"/>
  <c r="B15" i="56"/>
  <c r="B14" i="56"/>
  <c r="B13" i="56"/>
  <c r="B12" i="56"/>
  <c r="F11" i="56"/>
  <c r="G11" i="56" s="1"/>
  <c r="D11" i="56"/>
  <c r="F9" i="56"/>
  <c r="G151" i="56" s="1"/>
  <c r="B61" i="55"/>
  <c r="F60" i="55"/>
  <c r="D60" i="55"/>
  <c r="B58" i="55"/>
  <c r="F57" i="55"/>
  <c r="E57" i="55"/>
  <c r="D57" i="55"/>
  <c r="B57" i="55" s="1"/>
  <c r="B55" i="55"/>
  <c r="B54" i="55"/>
  <c r="B53" i="55"/>
  <c r="B52" i="55"/>
  <c r="B51" i="55"/>
  <c r="B50" i="55"/>
  <c r="B49" i="55"/>
  <c r="B48" i="55"/>
  <c r="E47" i="55"/>
  <c r="B47" i="55"/>
  <c r="F46" i="55"/>
  <c r="D46" i="55"/>
  <c r="B44" i="55"/>
  <c r="B43" i="55"/>
  <c r="B42" i="55"/>
  <c r="B41" i="55"/>
  <c r="E40" i="55"/>
  <c r="B40" i="55"/>
  <c r="B39" i="55"/>
  <c r="B38" i="55"/>
  <c r="E37" i="55"/>
  <c r="B37" i="55"/>
  <c r="B36" i="55"/>
  <c r="B35" i="55"/>
  <c r="E34" i="55"/>
  <c r="B34" i="55"/>
  <c r="F33" i="55"/>
  <c r="D33" i="55"/>
  <c r="B33" i="55" s="1"/>
  <c r="B31" i="55"/>
  <c r="B30" i="55"/>
  <c r="B29" i="55"/>
  <c r="B28" i="55"/>
  <c r="B27" i="55"/>
  <c r="B26" i="55"/>
  <c r="B25" i="55"/>
  <c r="B24" i="55"/>
  <c r="B23" i="55"/>
  <c r="B22" i="55"/>
  <c r="B21" i="55"/>
  <c r="B20" i="55"/>
  <c r="B19" i="55"/>
  <c r="B18" i="55"/>
  <c r="B17" i="55"/>
  <c r="B16" i="55"/>
  <c r="B15" i="55"/>
  <c r="B14" i="55"/>
  <c r="B13" i="55"/>
  <c r="B12" i="55"/>
  <c r="F11" i="55"/>
  <c r="D11" i="55"/>
  <c r="D9" i="55" s="1"/>
  <c r="E51" i="55" s="1"/>
  <c r="B11" i="55"/>
  <c r="C49" i="54"/>
  <c r="C47" i="54"/>
  <c r="D26" i="54" s="1"/>
  <c r="C46" i="54"/>
  <c r="C44" i="54"/>
  <c r="D23" i="54" s="1"/>
  <c r="B44" i="54"/>
  <c r="B41" i="54"/>
  <c r="C20" i="54" s="1"/>
  <c r="B20" i="54" s="1"/>
  <c r="B40" i="54"/>
  <c r="C19" i="54" s="1"/>
  <c r="C38" i="54"/>
  <c r="D17" i="54" s="1"/>
  <c r="B38" i="54"/>
  <c r="C17" i="54" s="1"/>
  <c r="C37" i="54"/>
  <c r="D16" i="54" s="1"/>
  <c r="C35" i="54"/>
  <c r="D14" i="54" s="1"/>
  <c r="C34" i="54"/>
  <c r="B34" i="54"/>
  <c r="C13" i="54" s="1"/>
  <c r="C32" i="54"/>
  <c r="D11" i="54" s="1"/>
  <c r="B32" i="54"/>
  <c r="D25" i="54"/>
  <c r="C23" i="54"/>
  <c r="C18" i="54"/>
  <c r="D13" i="54"/>
  <c r="C11" i="54"/>
  <c r="B66" i="53"/>
  <c r="B65" i="53"/>
  <c r="C48" i="54" s="1"/>
  <c r="B64" i="53"/>
  <c r="B63" i="53"/>
  <c r="B62" i="53"/>
  <c r="B22" i="53" s="1"/>
  <c r="B61" i="53"/>
  <c r="B21" i="53" s="1"/>
  <c r="B60" i="53"/>
  <c r="C43" i="54" s="1"/>
  <c r="D22" i="54" s="1"/>
  <c r="B59" i="53"/>
  <c r="C42" i="54" s="1"/>
  <c r="D21" i="54" s="1"/>
  <c r="B58" i="53"/>
  <c r="C41" i="54" s="1"/>
  <c r="D20" i="54" s="1"/>
  <c r="B57" i="53"/>
  <c r="B56" i="53"/>
  <c r="C39" i="54" s="1"/>
  <c r="D18" i="54" s="1"/>
  <c r="B55" i="53"/>
  <c r="B54" i="53"/>
  <c r="B53" i="53"/>
  <c r="C36" i="54" s="1"/>
  <c r="D15" i="54" s="1"/>
  <c r="B52" i="53"/>
  <c r="B51" i="53"/>
  <c r="B50" i="53"/>
  <c r="B10" i="53" s="1"/>
  <c r="B49" i="53"/>
  <c r="B9" i="53" s="1"/>
  <c r="J48" i="53"/>
  <c r="I48" i="53"/>
  <c r="H48" i="53"/>
  <c r="G48" i="53"/>
  <c r="G8" i="53" s="1"/>
  <c r="F48" i="53"/>
  <c r="F8" i="53" s="1"/>
  <c r="E48" i="53"/>
  <c r="D48" i="53"/>
  <c r="C48" i="53"/>
  <c r="B46" i="53"/>
  <c r="B49" i="54" s="1"/>
  <c r="B45" i="53"/>
  <c r="B25" i="53" s="1"/>
  <c r="B44" i="53"/>
  <c r="B47" i="54" s="1"/>
  <c r="B43" i="53"/>
  <c r="B23" i="53" s="1"/>
  <c r="B42" i="53"/>
  <c r="B45" i="54" s="1"/>
  <c r="C24" i="54" s="1"/>
  <c r="B41" i="53"/>
  <c r="B40" i="53"/>
  <c r="B39" i="53"/>
  <c r="B42" i="54" s="1"/>
  <c r="C21" i="54" s="1"/>
  <c r="B38" i="53"/>
  <c r="B18" i="53" s="1"/>
  <c r="B37" i="53"/>
  <c r="B36" i="53"/>
  <c r="B39" i="54" s="1"/>
  <c r="B35" i="53"/>
  <c r="B34" i="53"/>
  <c r="B37" i="54" s="1"/>
  <c r="C16" i="54" s="1"/>
  <c r="B33" i="53"/>
  <c r="B13" i="53" s="1"/>
  <c r="B32" i="53"/>
  <c r="B35" i="54" s="1"/>
  <c r="C14" i="54" s="1"/>
  <c r="B31" i="53"/>
  <c r="B11" i="53" s="1"/>
  <c r="B30" i="53"/>
  <c r="B33" i="54" s="1"/>
  <c r="C12" i="54" s="1"/>
  <c r="B29" i="53"/>
  <c r="J28" i="53"/>
  <c r="I28" i="53"/>
  <c r="I8" i="53" s="1"/>
  <c r="H28" i="53"/>
  <c r="H8" i="53" s="1"/>
  <c r="G28" i="53"/>
  <c r="F28" i="53"/>
  <c r="E28" i="53"/>
  <c r="D28" i="53"/>
  <c r="C28" i="53"/>
  <c r="C8" i="53" s="1"/>
  <c r="J26" i="53"/>
  <c r="I26" i="53"/>
  <c r="H26" i="53"/>
  <c r="G26" i="53"/>
  <c r="F26" i="53"/>
  <c r="E26" i="53"/>
  <c r="D26" i="53"/>
  <c r="C26" i="53"/>
  <c r="J25" i="53"/>
  <c r="I25" i="53"/>
  <c r="H25" i="53"/>
  <c r="G25" i="53"/>
  <c r="F25" i="53"/>
  <c r="E25" i="53"/>
  <c r="D25" i="53"/>
  <c r="C25" i="53"/>
  <c r="J24" i="53"/>
  <c r="I24" i="53"/>
  <c r="H24" i="53"/>
  <c r="G24" i="53"/>
  <c r="F24" i="53"/>
  <c r="E24" i="53"/>
  <c r="D24" i="53"/>
  <c r="C24" i="53"/>
  <c r="J23" i="53"/>
  <c r="I23" i="53"/>
  <c r="H23" i="53"/>
  <c r="G23" i="53"/>
  <c r="F23" i="53"/>
  <c r="E23" i="53"/>
  <c r="D23" i="53"/>
  <c r="C23" i="53"/>
  <c r="J22" i="53"/>
  <c r="I22" i="53"/>
  <c r="H22" i="53"/>
  <c r="G22" i="53"/>
  <c r="F22" i="53"/>
  <c r="E22" i="53"/>
  <c r="D22" i="53"/>
  <c r="C22" i="53"/>
  <c r="J21" i="53"/>
  <c r="I21" i="53"/>
  <c r="H21" i="53"/>
  <c r="G21" i="53"/>
  <c r="F21" i="53"/>
  <c r="E21" i="53"/>
  <c r="D21" i="53"/>
  <c r="C21" i="53"/>
  <c r="J20" i="53"/>
  <c r="I20" i="53"/>
  <c r="H20" i="53"/>
  <c r="G20" i="53"/>
  <c r="F20" i="53"/>
  <c r="E20" i="53"/>
  <c r="D20" i="53"/>
  <c r="C20" i="53"/>
  <c r="J19" i="53"/>
  <c r="I19" i="53"/>
  <c r="H19" i="53"/>
  <c r="G19" i="53"/>
  <c r="F19" i="53"/>
  <c r="E19" i="53"/>
  <c r="D19" i="53"/>
  <c r="C19" i="53"/>
  <c r="B19" i="53"/>
  <c r="J18" i="53"/>
  <c r="I18" i="53"/>
  <c r="H18" i="53"/>
  <c r="G18" i="53"/>
  <c r="F18" i="53"/>
  <c r="E18" i="53"/>
  <c r="D18" i="53"/>
  <c r="C18" i="53"/>
  <c r="J17" i="53"/>
  <c r="I17" i="53"/>
  <c r="H17" i="53"/>
  <c r="G17" i="53"/>
  <c r="F17" i="53"/>
  <c r="E17" i="53"/>
  <c r="D17" i="53"/>
  <c r="C17" i="53"/>
  <c r="J16" i="53"/>
  <c r="I16" i="53"/>
  <c r="H16" i="53"/>
  <c r="G16" i="53"/>
  <c r="F16" i="53"/>
  <c r="E16" i="53"/>
  <c r="D16" i="53"/>
  <c r="C16" i="53"/>
  <c r="J15" i="53"/>
  <c r="I15" i="53"/>
  <c r="H15" i="53"/>
  <c r="G15" i="53"/>
  <c r="F15" i="53"/>
  <c r="E15" i="53"/>
  <c r="D15" i="53"/>
  <c r="C15" i="53"/>
  <c r="B15" i="53"/>
  <c r="J14" i="53"/>
  <c r="I14" i="53"/>
  <c r="H14" i="53"/>
  <c r="G14" i="53"/>
  <c r="F14" i="53"/>
  <c r="E14" i="53"/>
  <c r="D14" i="53"/>
  <c r="C14" i="53"/>
  <c r="J13" i="53"/>
  <c r="I13" i="53"/>
  <c r="H13" i="53"/>
  <c r="G13" i="53"/>
  <c r="F13" i="53"/>
  <c r="E13" i="53"/>
  <c r="D13" i="53"/>
  <c r="C13" i="53"/>
  <c r="J12" i="53"/>
  <c r="I12" i="53"/>
  <c r="H12" i="53"/>
  <c r="G12" i="53"/>
  <c r="F12" i="53"/>
  <c r="E12" i="53"/>
  <c r="D12" i="53"/>
  <c r="C12" i="53"/>
  <c r="J11" i="53"/>
  <c r="I11" i="53"/>
  <c r="H11" i="53"/>
  <c r="G11" i="53"/>
  <c r="F11" i="53"/>
  <c r="E11" i="53"/>
  <c r="D11" i="53"/>
  <c r="C11" i="53"/>
  <c r="J10" i="53"/>
  <c r="I10" i="53"/>
  <c r="H10" i="53"/>
  <c r="G10" i="53"/>
  <c r="F10" i="53"/>
  <c r="E10" i="53"/>
  <c r="D10" i="53"/>
  <c r="C10" i="53"/>
  <c r="J9" i="53"/>
  <c r="I9" i="53"/>
  <c r="H9" i="53"/>
  <c r="G9" i="53"/>
  <c r="F9" i="53"/>
  <c r="E9" i="53"/>
  <c r="D9" i="53"/>
  <c r="C9" i="53"/>
  <c r="E8" i="53"/>
  <c r="D8" i="53"/>
  <c r="F45" i="52"/>
  <c r="B45" i="52"/>
  <c r="F44" i="52"/>
  <c r="B44" i="52"/>
  <c r="F43" i="52"/>
  <c r="B43" i="52"/>
  <c r="F42" i="52"/>
  <c r="B42" i="52"/>
  <c r="F41" i="52"/>
  <c r="B41" i="52"/>
  <c r="H40" i="52"/>
  <c r="G40" i="52"/>
  <c r="F40" i="52" s="1"/>
  <c r="D40" i="52"/>
  <c r="C40" i="52"/>
  <c r="B40" i="52" s="1"/>
  <c r="F39" i="52"/>
  <c r="B39" i="52"/>
  <c r="F38" i="52"/>
  <c r="B38" i="52"/>
  <c r="F37" i="52"/>
  <c r="B37" i="52"/>
  <c r="H36" i="52"/>
  <c r="F36" i="52" s="1"/>
  <c r="G36" i="52"/>
  <c r="D36" i="52"/>
  <c r="C36" i="52"/>
  <c r="B36" i="52" s="1"/>
  <c r="F35" i="52"/>
  <c r="B35" i="52"/>
  <c r="F34" i="52"/>
  <c r="B34" i="52"/>
  <c r="F33" i="52"/>
  <c r="B33" i="52"/>
  <c r="F32" i="52"/>
  <c r="B32" i="52"/>
  <c r="H31" i="52"/>
  <c r="G31" i="52"/>
  <c r="D31" i="52"/>
  <c r="C31" i="52"/>
  <c r="F30" i="52"/>
  <c r="B30" i="52"/>
  <c r="F29" i="52"/>
  <c r="B29" i="52"/>
  <c r="F28" i="52"/>
  <c r="B28" i="52"/>
  <c r="F27" i="52"/>
  <c r="B27" i="52"/>
  <c r="F26" i="52"/>
  <c r="B26" i="52"/>
  <c r="F25" i="52"/>
  <c r="B25" i="52"/>
  <c r="F24" i="52"/>
  <c r="B24" i="52"/>
  <c r="H23" i="52"/>
  <c r="G23" i="52"/>
  <c r="D23" i="52"/>
  <c r="C23" i="52"/>
  <c r="B23" i="52" s="1"/>
  <c r="F22" i="52"/>
  <c r="B22" i="52"/>
  <c r="F21" i="52"/>
  <c r="B21" i="52"/>
  <c r="F20" i="52"/>
  <c r="B20" i="52"/>
  <c r="F19" i="52"/>
  <c r="B19" i="52"/>
  <c r="F18" i="52"/>
  <c r="B18" i="52"/>
  <c r="F17" i="52"/>
  <c r="B17" i="52"/>
  <c r="F16" i="52"/>
  <c r="B16" i="52"/>
  <c r="H15" i="52"/>
  <c r="G15" i="52"/>
  <c r="F15" i="52" s="1"/>
  <c r="D15" i="52"/>
  <c r="C15" i="52"/>
  <c r="B15" i="52" s="1"/>
  <c r="F14" i="52"/>
  <c r="B14" i="52"/>
  <c r="F13" i="52"/>
  <c r="B13" i="52"/>
  <c r="F12" i="52"/>
  <c r="B12" i="52"/>
  <c r="F11" i="52"/>
  <c r="B11" i="52"/>
  <c r="H10" i="52"/>
  <c r="G10" i="52"/>
  <c r="F10" i="52"/>
  <c r="D10" i="52"/>
  <c r="C10" i="52"/>
  <c r="F83" i="51"/>
  <c r="B83" i="51"/>
  <c r="H82" i="51"/>
  <c r="G82" i="51"/>
  <c r="F82" i="51" s="1"/>
  <c r="D82" i="51"/>
  <c r="C82" i="51"/>
  <c r="B82" i="51" s="1"/>
  <c r="F81" i="51"/>
  <c r="B81" i="51"/>
  <c r="H80" i="51"/>
  <c r="G80" i="51"/>
  <c r="F80" i="51"/>
  <c r="D80" i="51"/>
  <c r="C80" i="51"/>
  <c r="F79" i="51"/>
  <c r="B79" i="51"/>
  <c r="F78" i="51"/>
  <c r="B78" i="51"/>
  <c r="F77" i="51"/>
  <c r="B77" i="51"/>
  <c r="H76" i="51"/>
  <c r="G76" i="51"/>
  <c r="F76" i="51"/>
  <c r="D76" i="51"/>
  <c r="B76" i="51" s="1"/>
  <c r="C76" i="51"/>
  <c r="F75" i="51"/>
  <c r="B75" i="51"/>
  <c r="F74" i="51"/>
  <c r="B74" i="51"/>
  <c r="F73" i="51"/>
  <c r="B73" i="51"/>
  <c r="F72" i="51"/>
  <c r="B72" i="51"/>
  <c r="H71" i="51"/>
  <c r="G71" i="51"/>
  <c r="D71" i="51"/>
  <c r="C71" i="51"/>
  <c r="F70" i="51"/>
  <c r="B70" i="51"/>
  <c r="H69" i="51"/>
  <c r="G69" i="51"/>
  <c r="D69" i="51"/>
  <c r="C69" i="51"/>
  <c r="B69" i="51"/>
  <c r="F68" i="51"/>
  <c r="B68" i="51"/>
  <c r="F67" i="51"/>
  <c r="B67" i="51"/>
  <c r="F66" i="51"/>
  <c r="B66" i="51"/>
  <c r="F65" i="51"/>
  <c r="B65" i="51"/>
  <c r="F64" i="51"/>
  <c r="B64" i="51"/>
  <c r="F63" i="51"/>
  <c r="B63" i="51"/>
  <c r="H62" i="51"/>
  <c r="G62" i="51"/>
  <c r="F62" i="51"/>
  <c r="D62" i="51"/>
  <c r="C62" i="51"/>
  <c r="F61" i="51"/>
  <c r="B61" i="51"/>
  <c r="F60" i="51"/>
  <c r="B60" i="51"/>
  <c r="F59" i="51"/>
  <c r="B59" i="51"/>
  <c r="H58" i="51"/>
  <c r="F58" i="51" s="1"/>
  <c r="G58" i="51"/>
  <c r="D58" i="51"/>
  <c r="C58" i="51"/>
  <c r="B58" i="51" s="1"/>
  <c r="F57" i="51"/>
  <c r="B57" i="51"/>
  <c r="F56" i="51"/>
  <c r="B56" i="51"/>
  <c r="F55" i="51"/>
  <c r="B55" i="51"/>
  <c r="H54" i="51"/>
  <c r="G54" i="51"/>
  <c r="F54" i="51" s="1"/>
  <c r="D54" i="51"/>
  <c r="C54" i="51"/>
  <c r="B54" i="51" s="1"/>
  <c r="F53" i="51"/>
  <c r="B53" i="51"/>
  <c r="F52" i="51"/>
  <c r="B52" i="51"/>
  <c r="F51" i="51"/>
  <c r="B51" i="51"/>
  <c r="F50" i="51"/>
  <c r="B50" i="51"/>
  <c r="F49" i="51"/>
  <c r="B49" i="51"/>
  <c r="F48" i="51"/>
  <c r="B48" i="51"/>
  <c r="H47" i="51"/>
  <c r="G47" i="51"/>
  <c r="D47" i="51"/>
  <c r="C47" i="51"/>
  <c r="B47" i="51"/>
  <c r="F46" i="51"/>
  <c r="B46" i="51"/>
  <c r="F45" i="51"/>
  <c r="B45" i="51"/>
  <c r="F44" i="51"/>
  <c r="B44" i="51"/>
  <c r="H43" i="51"/>
  <c r="G43" i="51"/>
  <c r="F43" i="51" s="1"/>
  <c r="D43" i="51"/>
  <c r="C43" i="51"/>
  <c r="B43" i="51"/>
  <c r="F42" i="51"/>
  <c r="B42" i="51"/>
  <c r="F41" i="51"/>
  <c r="B41" i="51"/>
  <c r="F40" i="51"/>
  <c r="B40" i="51"/>
  <c r="F39" i="51"/>
  <c r="B39" i="51"/>
  <c r="F38" i="51"/>
  <c r="B38" i="51"/>
  <c r="F37" i="51"/>
  <c r="B37" i="51"/>
  <c r="F36" i="51"/>
  <c r="B36" i="51"/>
  <c r="F35" i="51"/>
  <c r="B35" i="51"/>
  <c r="F34" i="51"/>
  <c r="B34" i="51"/>
  <c r="H33" i="51"/>
  <c r="G33" i="51"/>
  <c r="F33" i="51" s="1"/>
  <c r="D33" i="51"/>
  <c r="D9" i="51" s="1"/>
  <c r="C33" i="51"/>
  <c r="B33" i="51"/>
  <c r="F32" i="51"/>
  <c r="B32" i="51"/>
  <c r="F31" i="51"/>
  <c r="B31" i="51"/>
  <c r="F30" i="51"/>
  <c r="B30" i="51"/>
  <c r="F29" i="51"/>
  <c r="B29" i="51"/>
  <c r="F28" i="51"/>
  <c r="B28" i="51"/>
  <c r="F27" i="51"/>
  <c r="B27" i="51"/>
  <c r="H26" i="51"/>
  <c r="G26" i="51"/>
  <c r="F26" i="51" s="1"/>
  <c r="D26" i="51"/>
  <c r="C26" i="51"/>
  <c r="B26" i="51" s="1"/>
  <c r="F25" i="51"/>
  <c r="B25" i="51"/>
  <c r="F24" i="51"/>
  <c r="B24" i="51"/>
  <c r="F23" i="51"/>
  <c r="B23" i="51"/>
  <c r="F22" i="51"/>
  <c r="B22" i="51"/>
  <c r="F21" i="51"/>
  <c r="B21" i="51"/>
  <c r="F20" i="51"/>
  <c r="B20" i="51"/>
  <c r="F19" i="51"/>
  <c r="B19" i="51"/>
  <c r="F18" i="51"/>
  <c r="B18" i="51"/>
  <c r="F17" i="51"/>
  <c r="B17" i="51"/>
  <c r="F16" i="51"/>
  <c r="B16" i="51"/>
  <c r="F15" i="51"/>
  <c r="B15" i="51"/>
  <c r="F14" i="51"/>
  <c r="B14" i="51"/>
  <c r="F13" i="51"/>
  <c r="B13" i="51"/>
  <c r="F12" i="51"/>
  <c r="B12" i="51"/>
  <c r="F11" i="51"/>
  <c r="B11" i="51"/>
  <c r="H10" i="51"/>
  <c r="G10" i="51"/>
  <c r="F10" i="51"/>
  <c r="D10" i="51"/>
  <c r="C10" i="51"/>
  <c r="B10" i="51" s="1"/>
  <c r="F81" i="50"/>
  <c r="B81" i="50"/>
  <c r="F80" i="50"/>
  <c r="B80" i="50"/>
  <c r="F79" i="50"/>
  <c r="B79" i="50"/>
  <c r="F78" i="50"/>
  <c r="B78" i="50"/>
  <c r="F77" i="50"/>
  <c r="B77" i="50"/>
  <c r="H76" i="50"/>
  <c r="G76" i="50"/>
  <c r="F76" i="50" s="1"/>
  <c r="D76" i="50"/>
  <c r="C76" i="50"/>
  <c r="B76" i="50" s="1"/>
  <c r="F75" i="50"/>
  <c r="B75" i="50"/>
  <c r="F74" i="50"/>
  <c r="B74" i="50"/>
  <c r="F73" i="50"/>
  <c r="B73" i="50"/>
  <c r="F72" i="50"/>
  <c r="B72" i="50"/>
  <c r="H71" i="50"/>
  <c r="G71" i="50"/>
  <c r="F71" i="50" s="1"/>
  <c r="D71" i="50"/>
  <c r="C71" i="50"/>
  <c r="B71" i="50"/>
  <c r="F70" i="50"/>
  <c r="B70" i="50"/>
  <c r="F69" i="50"/>
  <c r="B69" i="50"/>
  <c r="F68" i="50"/>
  <c r="B68" i="50"/>
  <c r="F67" i="50"/>
  <c r="B67" i="50"/>
  <c r="F66" i="50"/>
  <c r="B66" i="50"/>
  <c r="F65" i="50"/>
  <c r="B65" i="50"/>
  <c r="H64" i="50"/>
  <c r="G64" i="50"/>
  <c r="F64" i="50" s="1"/>
  <c r="D64" i="50"/>
  <c r="C64" i="50"/>
  <c r="F63" i="50"/>
  <c r="B63" i="50"/>
  <c r="F62" i="50"/>
  <c r="B62" i="50"/>
  <c r="F61" i="50"/>
  <c r="B61" i="50"/>
  <c r="F60" i="50"/>
  <c r="B60" i="50"/>
  <c r="F59" i="50"/>
  <c r="B59" i="50"/>
  <c r="F58" i="50"/>
  <c r="B58" i="50"/>
  <c r="F57" i="50"/>
  <c r="B57" i="50"/>
  <c r="F56" i="50"/>
  <c r="B56" i="50"/>
  <c r="H55" i="50"/>
  <c r="G55" i="50"/>
  <c r="F55" i="50"/>
  <c r="D55" i="50"/>
  <c r="C55" i="50"/>
  <c r="F54" i="50"/>
  <c r="B54" i="50"/>
  <c r="F53" i="50"/>
  <c r="B53" i="50"/>
  <c r="F52" i="50"/>
  <c r="B52" i="50"/>
  <c r="F51" i="50"/>
  <c r="B51" i="50"/>
  <c r="H50" i="50"/>
  <c r="G50" i="50"/>
  <c r="F50" i="50"/>
  <c r="D50" i="50"/>
  <c r="C50" i="50"/>
  <c r="F49" i="50"/>
  <c r="B49" i="50"/>
  <c r="F48" i="50"/>
  <c r="B48" i="50"/>
  <c r="F47" i="50"/>
  <c r="B47" i="50"/>
  <c r="F46" i="50"/>
  <c r="B46" i="50"/>
  <c r="F45" i="50"/>
  <c r="B45" i="50"/>
  <c r="H44" i="50"/>
  <c r="G44" i="50"/>
  <c r="F44" i="50" s="1"/>
  <c r="D44" i="50"/>
  <c r="C44" i="50"/>
  <c r="B44" i="50" s="1"/>
  <c r="F43" i="50"/>
  <c r="B43" i="50"/>
  <c r="F42" i="50"/>
  <c r="B42" i="50"/>
  <c r="F41" i="50"/>
  <c r="B41" i="50"/>
  <c r="F40" i="50"/>
  <c r="B40" i="50"/>
  <c r="H39" i="50"/>
  <c r="G39" i="50"/>
  <c r="D39" i="50"/>
  <c r="C39" i="50"/>
  <c r="B39" i="50" s="1"/>
  <c r="F38" i="50"/>
  <c r="B38" i="50"/>
  <c r="F37" i="50"/>
  <c r="B37" i="50"/>
  <c r="F36" i="50"/>
  <c r="B36" i="50"/>
  <c r="F35" i="50"/>
  <c r="B35" i="50"/>
  <c r="H34" i="50"/>
  <c r="G34" i="50"/>
  <c r="D34" i="50"/>
  <c r="C34" i="50"/>
  <c r="B34" i="50" s="1"/>
  <c r="F33" i="50"/>
  <c r="B33" i="50"/>
  <c r="F32" i="50"/>
  <c r="B32" i="50"/>
  <c r="F31" i="50"/>
  <c r="B31" i="50"/>
  <c r="F30" i="50"/>
  <c r="B30" i="50"/>
  <c r="F29" i="50"/>
  <c r="B29" i="50"/>
  <c r="F28" i="50"/>
  <c r="B28" i="50"/>
  <c r="F27" i="50"/>
  <c r="B27" i="50"/>
  <c r="F26" i="50"/>
  <c r="B26" i="50"/>
  <c r="F25" i="50"/>
  <c r="B25" i="50"/>
  <c r="H24" i="50"/>
  <c r="G24" i="50"/>
  <c r="F24" i="50" s="1"/>
  <c r="D24" i="50"/>
  <c r="C24" i="50"/>
  <c r="B24" i="50"/>
  <c r="F23" i="50"/>
  <c r="B23" i="50"/>
  <c r="F22" i="50"/>
  <c r="B22" i="50"/>
  <c r="F21" i="50"/>
  <c r="B21" i="50"/>
  <c r="F20" i="50"/>
  <c r="B20" i="50"/>
  <c r="F19" i="50"/>
  <c r="B19" i="50"/>
  <c r="F18" i="50"/>
  <c r="B18" i="50"/>
  <c r="F17" i="50"/>
  <c r="B17" i="50"/>
  <c r="H16" i="50"/>
  <c r="G16" i="50"/>
  <c r="F16" i="50"/>
  <c r="D16" i="50"/>
  <c r="C16" i="50"/>
  <c r="B16" i="50" s="1"/>
  <c r="F15" i="50"/>
  <c r="B15" i="50"/>
  <c r="F14" i="50"/>
  <c r="B14" i="50"/>
  <c r="F13" i="50"/>
  <c r="B13" i="50"/>
  <c r="F12" i="50"/>
  <c r="B12" i="50"/>
  <c r="F11" i="50"/>
  <c r="B11" i="50"/>
  <c r="H10" i="50"/>
  <c r="G10" i="50"/>
  <c r="F10" i="50" s="1"/>
  <c r="D10" i="50"/>
  <c r="C10" i="50"/>
  <c r="B10" i="50" s="1"/>
  <c r="F67" i="49"/>
  <c r="B67" i="49"/>
  <c r="F66" i="49"/>
  <c r="B66" i="49"/>
  <c r="F65" i="49"/>
  <c r="B65" i="49"/>
  <c r="F64" i="49"/>
  <c r="B64" i="49"/>
  <c r="F63" i="49"/>
  <c r="B63" i="49"/>
  <c r="H62" i="49"/>
  <c r="G62" i="49"/>
  <c r="F62" i="49" s="1"/>
  <c r="D62" i="49"/>
  <c r="C62" i="49"/>
  <c r="B62" i="49"/>
  <c r="F61" i="49"/>
  <c r="B61" i="49"/>
  <c r="F60" i="49"/>
  <c r="B60" i="49"/>
  <c r="H59" i="49"/>
  <c r="G59" i="49"/>
  <c r="D59" i="49"/>
  <c r="C59" i="49"/>
  <c r="F58" i="49"/>
  <c r="B58" i="49"/>
  <c r="F57" i="49"/>
  <c r="B57" i="49"/>
  <c r="F56" i="49"/>
  <c r="B56" i="49"/>
  <c r="H55" i="49"/>
  <c r="G55" i="49"/>
  <c r="F55" i="49" s="1"/>
  <c r="D55" i="49"/>
  <c r="C55" i="49"/>
  <c r="B55" i="49" s="1"/>
  <c r="F54" i="49"/>
  <c r="B54" i="49"/>
  <c r="F53" i="49"/>
  <c r="B53" i="49"/>
  <c r="F52" i="49"/>
  <c r="B52" i="49"/>
  <c r="H51" i="49"/>
  <c r="G51" i="49"/>
  <c r="F51" i="49" s="1"/>
  <c r="D51" i="49"/>
  <c r="C51" i="49"/>
  <c r="B51" i="49" s="1"/>
  <c r="F50" i="49"/>
  <c r="B50" i="49"/>
  <c r="F49" i="49"/>
  <c r="B49" i="49"/>
  <c r="F48" i="49"/>
  <c r="B48" i="49"/>
  <c r="F47" i="49"/>
  <c r="B47" i="49"/>
  <c r="H46" i="49"/>
  <c r="G46" i="49"/>
  <c r="F46" i="49" s="1"/>
  <c r="D46" i="49"/>
  <c r="C46" i="49"/>
  <c r="B46" i="49"/>
  <c r="F45" i="49"/>
  <c r="B45" i="49"/>
  <c r="F44" i="49"/>
  <c r="B44" i="49"/>
  <c r="F43" i="49"/>
  <c r="B43" i="49"/>
  <c r="F42" i="49"/>
  <c r="B42" i="49"/>
  <c r="F41" i="49"/>
  <c r="B41" i="49"/>
  <c r="H40" i="49"/>
  <c r="G40" i="49"/>
  <c r="F40" i="49"/>
  <c r="D40" i="49"/>
  <c r="D9" i="49" s="1"/>
  <c r="C40" i="49"/>
  <c r="F39" i="49"/>
  <c r="B39" i="49"/>
  <c r="F38" i="49"/>
  <c r="B38" i="49"/>
  <c r="F37" i="49"/>
  <c r="B37" i="49"/>
  <c r="F36" i="49"/>
  <c r="B36" i="49"/>
  <c r="F35" i="49"/>
  <c r="B35" i="49"/>
  <c r="F34" i="49"/>
  <c r="B34" i="49"/>
  <c r="H33" i="49"/>
  <c r="G33" i="49"/>
  <c r="D33" i="49"/>
  <c r="C33" i="49"/>
  <c r="B33" i="49" s="1"/>
  <c r="F32" i="49"/>
  <c r="B32" i="49"/>
  <c r="F31" i="49"/>
  <c r="B31" i="49"/>
  <c r="F30" i="49"/>
  <c r="B30" i="49"/>
  <c r="F29" i="49"/>
  <c r="B29" i="49"/>
  <c r="F28" i="49"/>
  <c r="B28" i="49"/>
  <c r="F27" i="49"/>
  <c r="B27" i="49"/>
  <c r="F26" i="49"/>
  <c r="B26" i="49"/>
  <c r="F25" i="49"/>
  <c r="B25" i="49"/>
  <c r="H24" i="49"/>
  <c r="G24" i="49"/>
  <c r="F24" i="49"/>
  <c r="D24" i="49"/>
  <c r="C24" i="49"/>
  <c r="B24" i="49" s="1"/>
  <c r="F23" i="49"/>
  <c r="B23" i="49"/>
  <c r="F22" i="49"/>
  <c r="B22" i="49"/>
  <c r="F21" i="49"/>
  <c r="B21" i="49"/>
  <c r="F20" i="49"/>
  <c r="B20" i="49"/>
  <c r="F19" i="49"/>
  <c r="B19" i="49"/>
  <c r="F18" i="49"/>
  <c r="B18" i="49"/>
  <c r="F17" i="49"/>
  <c r="B17" i="49"/>
  <c r="H16" i="49"/>
  <c r="F16" i="49" s="1"/>
  <c r="G16" i="49"/>
  <c r="D16" i="49"/>
  <c r="C16" i="49"/>
  <c r="B16" i="49" s="1"/>
  <c r="F15" i="49"/>
  <c r="B15" i="49"/>
  <c r="F14" i="49"/>
  <c r="B14" i="49"/>
  <c r="F13" i="49"/>
  <c r="B13" i="49"/>
  <c r="F12" i="49"/>
  <c r="B12" i="49"/>
  <c r="F11" i="49"/>
  <c r="B11" i="49"/>
  <c r="H10" i="49"/>
  <c r="G10" i="49"/>
  <c r="G9" i="49" s="1"/>
  <c r="F10" i="49"/>
  <c r="D10" i="49"/>
  <c r="C10" i="49"/>
  <c r="C9" i="49" s="1"/>
  <c r="F70" i="48"/>
  <c r="B70" i="48"/>
  <c r="F69" i="48"/>
  <c r="B69" i="48"/>
  <c r="F68" i="48"/>
  <c r="B68" i="48"/>
  <c r="F67" i="48"/>
  <c r="B67" i="48"/>
  <c r="H66" i="48"/>
  <c r="G66" i="48"/>
  <c r="D66" i="48"/>
  <c r="C66" i="48"/>
  <c r="F65" i="48"/>
  <c r="B65" i="48"/>
  <c r="F64" i="48"/>
  <c r="B64" i="48"/>
  <c r="F63" i="48"/>
  <c r="B63" i="48"/>
  <c r="F62" i="48"/>
  <c r="B62" i="48"/>
  <c r="F61" i="48"/>
  <c r="B61" i="48"/>
  <c r="H60" i="48"/>
  <c r="G60" i="48"/>
  <c r="D60" i="48"/>
  <c r="C60" i="48"/>
  <c r="F59" i="48"/>
  <c r="B59" i="48"/>
  <c r="F58" i="48"/>
  <c r="B58" i="48"/>
  <c r="F57" i="48"/>
  <c r="B57" i="48"/>
  <c r="H56" i="48"/>
  <c r="G56" i="48"/>
  <c r="D56" i="48"/>
  <c r="C56" i="48"/>
  <c r="B56" i="48" s="1"/>
  <c r="F55" i="48"/>
  <c r="B55" i="48"/>
  <c r="F54" i="48"/>
  <c r="B54" i="48"/>
  <c r="F53" i="48"/>
  <c r="B53" i="48"/>
  <c r="F52" i="48"/>
  <c r="B52" i="48"/>
  <c r="F51" i="48"/>
  <c r="B51" i="48"/>
  <c r="F50" i="48"/>
  <c r="B50" i="48"/>
  <c r="F49" i="48"/>
  <c r="B49" i="48"/>
  <c r="F48" i="48"/>
  <c r="B48" i="48"/>
  <c r="F47" i="48"/>
  <c r="B47" i="48"/>
  <c r="F46" i="48"/>
  <c r="B46" i="48"/>
  <c r="F45" i="48"/>
  <c r="B45" i="48"/>
  <c r="F44" i="48"/>
  <c r="B44" i="48"/>
  <c r="H43" i="48"/>
  <c r="G43" i="48"/>
  <c r="D43" i="48"/>
  <c r="C43" i="48"/>
  <c r="F42" i="48"/>
  <c r="B42" i="48"/>
  <c r="F41" i="48"/>
  <c r="B41" i="48"/>
  <c r="F40" i="48"/>
  <c r="B40" i="48"/>
  <c r="F39" i="48"/>
  <c r="B39" i="48"/>
  <c r="H38" i="48"/>
  <c r="G38" i="48"/>
  <c r="D38" i="48"/>
  <c r="C38" i="48"/>
  <c r="B38" i="48" s="1"/>
  <c r="F37" i="48"/>
  <c r="B37" i="48"/>
  <c r="F36" i="48"/>
  <c r="B36" i="48"/>
  <c r="F35" i="48"/>
  <c r="B35" i="48"/>
  <c r="F34" i="48"/>
  <c r="B34" i="48"/>
  <c r="F33" i="48"/>
  <c r="B33" i="48"/>
  <c r="F32" i="48"/>
  <c r="B32" i="48"/>
  <c r="F31" i="48"/>
  <c r="B31" i="48"/>
  <c r="F30" i="48"/>
  <c r="B30" i="48"/>
  <c r="H29" i="48"/>
  <c r="G29" i="48"/>
  <c r="F29" i="48" s="1"/>
  <c r="D29" i="48"/>
  <c r="C29" i="48"/>
  <c r="F28" i="48"/>
  <c r="B28" i="48"/>
  <c r="F27" i="48"/>
  <c r="B27" i="48"/>
  <c r="F26" i="48"/>
  <c r="B26" i="48"/>
  <c r="F25" i="48"/>
  <c r="B25" i="48"/>
  <c r="F24" i="48"/>
  <c r="B24" i="48"/>
  <c r="F23" i="48"/>
  <c r="B23" i="48"/>
  <c r="H22" i="48"/>
  <c r="G22" i="48"/>
  <c r="D22" i="48"/>
  <c r="C22" i="48"/>
  <c r="B22" i="48" s="1"/>
  <c r="F21" i="48"/>
  <c r="B21" i="48"/>
  <c r="F20" i="48"/>
  <c r="B20" i="48"/>
  <c r="F19" i="48"/>
  <c r="B19" i="48"/>
  <c r="F18" i="48"/>
  <c r="B18" i="48"/>
  <c r="F17" i="48"/>
  <c r="B17" i="48"/>
  <c r="F16" i="48"/>
  <c r="B16" i="48"/>
  <c r="F15" i="48"/>
  <c r="B15" i="48"/>
  <c r="F14" i="48"/>
  <c r="B14" i="48"/>
  <c r="F13" i="48"/>
  <c r="B13" i="48"/>
  <c r="F12" i="48"/>
  <c r="B12" i="48"/>
  <c r="F11" i="48"/>
  <c r="B11" i="48"/>
  <c r="H10" i="48"/>
  <c r="G10" i="48"/>
  <c r="F10" i="48" s="1"/>
  <c r="D10" i="48"/>
  <c r="C10" i="48"/>
  <c r="F141" i="47"/>
  <c r="B141" i="47"/>
  <c r="F140" i="47"/>
  <c r="B140" i="47"/>
  <c r="F139" i="47"/>
  <c r="B139" i="47"/>
  <c r="H138" i="47"/>
  <c r="G138" i="47"/>
  <c r="D138" i="47"/>
  <c r="C138" i="47"/>
  <c r="B138" i="47" s="1"/>
  <c r="F137" i="47"/>
  <c r="B137" i="47"/>
  <c r="F136" i="47"/>
  <c r="B136" i="47"/>
  <c r="F135" i="47"/>
  <c r="B135" i="47"/>
  <c r="F134" i="47"/>
  <c r="B134" i="47"/>
  <c r="H133" i="47"/>
  <c r="F133" i="47" s="1"/>
  <c r="G133" i="47"/>
  <c r="D133" i="47"/>
  <c r="C133" i="47"/>
  <c r="B133" i="47" s="1"/>
  <c r="F132" i="47"/>
  <c r="B132" i="47"/>
  <c r="F131" i="47"/>
  <c r="B131" i="47"/>
  <c r="F130" i="47"/>
  <c r="B130" i="47"/>
  <c r="F129" i="47"/>
  <c r="B129" i="47"/>
  <c r="H128" i="47"/>
  <c r="G128" i="47"/>
  <c r="D128" i="47"/>
  <c r="C128" i="47"/>
  <c r="B128" i="47"/>
  <c r="F127" i="47"/>
  <c r="B127" i="47"/>
  <c r="F126" i="47"/>
  <c r="B126" i="47"/>
  <c r="F125" i="47"/>
  <c r="B125" i="47"/>
  <c r="F124" i="47"/>
  <c r="B124" i="47"/>
  <c r="F123" i="47"/>
  <c r="B123" i="47"/>
  <c r="F122" i="47"/>
  <c r="B122" i="47"/>
  <c r="F121" i="47"/>
  <c r="B121" i="47"/>
  <c r="F120" i="47"/>
  <c r="B120" i="47"/>
  <c r="H119" i="47"/>
  <c r="G119" i="47"/>
  <c r="F119" i="47"/>
  <c r="D119" i="47"/>
  <c r="C119" i="47"/>
  <c r="B119" i="47"/>
  <c r="F118" i="47"/>
  <c r="B118" i="47"/>
  <c r="F117" i="47"/>
  <c r="B117" i="47"/>
  <c r="F116" i="47"/>
  <c r="B116" i="47"/>
  <c r="F115" i="47"/>
  <c r="B115" i="47"/>
  <c r="F114" i="47"/>
  <c r="B114" i="47"/>
  <c r="H113" i="47"/>
  <c r="G113" i="47"/>
  <c r="F113" i="47"/>
  <c r="D113" i="47"/>
  <c r="C113" i="47"/>
  <c r="F112" i="47"/>
  <c r="B112" i="47"/>
  <c r="F111" i="47"/>
  <c r="B111" i="47"/>
  <c r="F110" i="47"/>
  <c r="B110" i="47"/>
  <c r="F109" i="47"/>
  <c r="B109" i="47"/>
  <c r="F108" i="47"/>
  <c r="B108" i="47"/>
  <c r="F107" i="47"/>
  <c r="B107" i="47"/>
  <c r="F106" i="47"/>
  <c r="B106" i="47"/>
  <c r="H105" i="47"/>
  <c r="G105" i="47"/>
  <c r="F105" i="47" s="1"/>
  <c r="D105" i="47"/>
  <c r="C105" i="47"/>
  <c r="B105" i="47" s="1"/>
  <c r="F104" i="47"/>
  <c r="B104" i="47"/>
  <c r="F103" i="47"/>
  <c r="B103" i="47"/>
  <c r="F102" i="47"/>
  <c r="B102" i="47"/>
  <c r="F101" i="47"/>
  <c r="B101" i="47"/>
  <c r="F100" i="47"/>
  <c r="B100" i="47"/>
  <c r="F99" i="47"/>
  <c r="B99" i="47"/>
  <c r="F98" i="47"/>
  <c r="B98" i="47"/>
  <c r="F97" i="47"/>
  <c r="B97" i="47"/>
  <c r="F96" i="47"/>
  <c r="B96" i="47"/>
  <c r="F95" i="47"/>
  <c r="B95" i="47"/>
  <c r="F94" i="47"/>
  <c r="B94" i="47"/>
  <c r="F93" i="47"/>
  <c r="B93" i="47"/>
  <c r="F92" i="47"/>
  <c r="B92" i="47"/>
  <c r="H91" i="47"/>
  <c r="G91" i="47"/>
  <c r="F91" i="47"/>
  <c r="D91" i="47"/>
  <c r="C91" i="47"/>
  <c r="B91" i="47" s="1"/>
  <c r="F90" i="47"/>
  <c r="B90" i="47"/>
  <c r="F89" i="47"/>
  <c r="B89" i="47"/>
  <c r="F88" i="47"/>
  <c r="B88" i="47"/>
  <c r="F87" i="47"/>
  <c r="B87" i="47"/>
  <c r="F86" i="47"/>
  <c r="B86" i="47"/>
  <c r="H85" i="47"/>
  <c r="G85" i="47"/>
  <c r="F85" i="47" s="1"/>
  <c r="D85" i="47"/>
  <c r="C85" i="47"/>
  <c r="B85" i="47"/>
  <c r="F84" i="47"/>
  <c r="B84" i="47"/>
  <c r="F83" i="47"/>
  <c r="B83" i="47"/>
  <c r="F82" i="47"/>
  <c r="B82" i="47"/>
  <c r="F81" i="47"/>
  <c r="B81" i="47"/>
  <c r="F80" i="47"/>
  <c r="B80" i="47"/>
  <c r="H79" i="47"/>
  <c r="G79" i="47"/>
  <c r="F79" i="47"/>
  <c r="D79" i="47"/>
  <c r="C79" i="47"/>
  <c r="F78" i="47"/>
  <c r="B78" i="47"/>
  <c r="F77" i="47"/>
  <c r="B77" i="47"/>
  <c r="F76" i="47"/>
  <c r="B76" i="47"/>
  <c r="F75" i="47"/>
  <c r="B75" i="47"/>
  <c r="F74" i="47"/>
  <c r="B74" i="47"/>
  <c r="F73" i="47"/>
  <c r="B73" i="47"/>
  <c r="F72" i="47"/>
  <c r="B72" i="47"/>
  <c r="H71" i="47"/>
  <c r="G71" i="47"/>
  <c r="F71" i="47" s="1"/>
  <c r="D71" i="47"/>
  <c r="C71" i="47"/>
  <c r="F70" i="47"/>
  <c r="B70" i="47"/>
  <c r="F69" i="47"/>
  <c r="B69" i="47"/>
  <c r="F68" i="47"/>
  <c r="B68" i="47"/>
  <c r="F67" i="47"/>
  <c r="B67" i="47"/>
  <c r="F66" i="47"/>
  <c r="B66" i="47"/>
  <c r="F65" i="47"/>
  <c r="B65" i="47"/>
  <c r="F64" i="47"/>
  <c r="B64" i="47"/>
  <c r="F63" i="47"/>
  <c r="B63" i="47"/>
  <c r="H62" i="47"/>
  <c r="G62" i="47"/>
  <c r="D62" i="47"/>
  <c r="C62" i="47"/>
  <c r="B62" i="47" s="1"/>
  <c r="F61" i="47"/>
  <c r="B61" i="47"/>
  <c r="F60" i="47"/>
  <c r="B60" i="47"/>
  <c r="F59" i="47"/>
  <c r="B59" i="47"/>
  <c r="F58" i="47"/>
  <c r="B58" i="47"/>
  <c r="F57" i="47"/>
  <c r="B57" i="47"/>
  <c r="F56" i="47"/>
  <c r="B56" i="47"/>
  <c r="F55" i="47"/>
  <c r="B55" i="47"/>
  <c r="F54" i="47"/>
  <c r="B54" i="47"/>
  <c r="H53" i="47"/>
  <c r="G53" i="47"/>
  <c r="F53" i="47"/>
  <c r="D53" i="47"/>
  <c r="C53" i="47"/>
  <c r="F52" i="47"/>
  <c r="B52" i="47"/>
  <c r="F51" i="47"/>
  <c r="B51" i="47"/>
  <c r="F50" i="47"/>
  <c r="B50" i="47"/>
  <c r="F49" i="47"/>
  <c r="B49" i="47"/>
  <c r="H48" i="47"/>
  <c r="G48" i="47"/>
  <c r="D48" i="47"/>
  <c r="B48" i="47" s="1"/>
  <c r="C48" i="47"/>
  <c r="F47" i="47"/>
  <c r="B47" i="47"/>
  <c r="F46" i="47"/>
  <c r="B46" i="47"/>
  <c r="F45" i="47"/>
  <c r="B45" i="47"/>
  <c r="F44" i="47"/>
  <c r="B44" i="47"/>
  <c r="F43" i="47"/>
  <c r="B43" i="47"/>
  <c r="F42" i="47"/>
  <c r="B42" i="47"/>
  <c r="F41" i="47"/>
  <c r="B41" i="47"/>
  <c r="H40" i="47"/>
  <c r="G40" i="47"/>
  <c r="D40" i="47"/>
  <c r="C40" i="47"/>
  <c r="B40" i="47" s="1"/>
  <c r="F39" i="47"/>
  <c r="B39" i="47"/>
  <c r="F38" i="47"/>
  <c r="B38" i="47"/>
  <c r="F37" i="47"/>
  <c r="B37" i="47"/>
  <c r="F36" i="47"/>
  <c r="B36" i="47"/>
  <c r="F35" i="47"/>
  <c r="B35" i="47"/>
  <c r="F34" i="47"/>
  <c r="B34" i="47"/>
  <c r="F33" i="47"/>
  <c r="B33" i="47"/>
  <c r="F32" i="47"/>
  <c r="B32" i="47"/>
  <c r="F31" i="47"/>
  <c r="B31" i="47"/>
  <c r="F30" i="47"/>
  <c r="B30" i="47"/>
  <c r="F29" i="47"/>
  <c r="B29" i="47"/>
  <c r="F28" i="47"/>
  <c r="B28" i="47"/>
  <c r="F27" i="47"/>
  <c r="B27" i="47"/>
  <c r="F26" i="47"/>
  <c r="B26" i="47"/>
  <c r="H25" i="47"/>
  <c r="G25" i="47"/>
  <c r="F25" i="47"/>
  <c r="D25" i="47"/>
  <c r="C25" i="47"/>
  <c r="F24" i="47"/>
  <c r="B24" i="47"/>
  <c r="F23" i="47"/>
  <c r="B23" i="47"/>
  <c r="F22" i="47"/>
  <c r="B22" i="47"/>
  <c r="F21" i="47"/>
  <c r="B21" i="47"/>
  <c r="F20" i="47"/>
  <c r="B20" i="47"/>
  <c r="F19" i="47"/>
  <c r="B19" i="47"/>
  <c r="F18" i="47"/>
  <c r="B18" i="47"/>
  <c r="F17" i="47"/>
  <c r="B17" i="47"/>
  <c r="F16" i="47"/>
  <c r="B16" i="47"/>
  <c r="F15" i="47"/>
  <c r="B15" i="47"/>
  <c r="F14" i="47"/>
  <c r="B14" i="47"/>
  <c r="F13" i="47"/>
  <c r="B13" i="47"/>
  <c r="F12" i="47"/>
  <c r="B12" i="47"/>
  <c r="F11" i="47"/>
  <c r="B11" i="47"/>
  <c r="H10" i="47"/>
  <c r="H9" i="47" s="1"/>
  <c r="G10" i="47"/>
  <c r="F10" i="47" s="1"/>
  <c r="D10" i="47"/>
  <c r="B10" i="47" s="1"/>
  <c r="C10" i="47"/>
  <c r="F152" i="46"/>
  <c r="B152" i="46"/>
  <c r="F151" i="46"/>
  <c r="B151" i="46"/>
  <c r="F150" i="46"/>
  <c r="B150" i="46"/>
  <c r="F149" i="46"/>
  <c r="B149" i="46"/>
  <c r="F148" i="46"/>
  <c r="B148" i="46"/>
  <c r="F147" i="46"/>
  <c r="B147" i="46"/>
  <c r="H146" i="46"/>
  <c r="F146" i="46" s="1"/>
  <c r="G146" i="46"/>
  <c r="D146" i="46"/>
  <c r="C146" i="46"/>
  <c r="F145" i="46"/>
  <c r="B145" i="46"/>
  <c r="F144" i="46"/>
  <c r="B144" i="46"/>
  <c r="F143" i="46"/>
  <c r="B143" i="46"/>
  <c r="F142" i="46"/>
  <c r="B142" i="46"/>
  <c r="F141" i="46"/>
  <c r="B141" i="46"/>
  <c r="F140" i="46"/>
  <c r="B140" i="46"/>
  <c r="F139" i="46"/>
  <c r="B139" i="46"/>
  <c r="F138" i="46"/>
  <c r="B138" i="46"/>
  <c r="F137" i="46"/>
  <c r="B137" i="46"/>
  <c r="F136" i="46"/>
  <c r="B136" i="46"/>
  <c r="F135" i="46"/>
  <c r="B135" i="46"/>
  <c r="F134" i="46"/>
  <c r="B134" i="46"/>
  <c r="H133" i="46"/>
  <c r="G133" i="46"/>
  <c r="D133" i="46"/>
  <c r="B133" i="46" s="1"/>
  <c r="C133" i="46"/>
  <c r="F132" i="46"/>
  <c r="B132" i="46"/>
  <c r="F131" i="46"/>
  <c r="B131" i="46"/>
  <c r="F130" i="46"/>
  <c r="B130" i="46"/>
  <c r="F129" i="46"/>
  <c r="B129" i="46"/>
  <c r="H128" i="46"/>
  <c r="G128" i="46"/>
  <c r="D128" i="46"/>
  <c r="C128" i="46"/>
  <c r="F127" i="46"/>
  <c r="B127" i="46"/>
  <c r="F126" i="46"/>
  <c r="B126" i="46"/>
  <c r="F125" i="46"/>
  <c r="B125" i="46"/>
  <c r="H124" i="46"/>
  <c r="G124" i="46"/>
  <c r="D124" i="46"/>
  <c r="C124" i="46"/>
  <c r="B124" i="46" s="1"/>
  <c r="F123" i="46"/>
  <c r="B123" i="46"/>
  <c r="F122" i="46"/>
  <c r="B122" i="46"/>
  <c r="F121" i="46"/>
  <c r="B121" i="46"/>
  <c r="F120" i="46"/>
  <c r="B120" i="46"/>
  <c r="F119" i="46"/>
  <c r="B119" i="46"/>
  <c r="H118" i="46"/>
  <c r="F118" i="46" s="1"/>
  <c r="G118" i="46"/>
  <c r="D118" i="46"/>
  <c r="B118" i="46" s="1"/>
  <c r="C118" i="46"/>
  <c r="F117" i="46"/>
  <c r="B117" i="46"/>
  <c r="F116" i="46"/>
  <c r="B116" i="46"/>
  <c r="F115" i="46"/>
  <c r="B115" i="46"/>
  <c r="F114" i="46"/>
  <c r="B114" i="46"/>
  <c r="H113" i="46"/>
  <c r="F113" i="46" s="1"/>
  <c r="G113" i="46"/>
  <c r="D113" i="46"/>
  <c r="C113" i="46"/>
  <c r="F112" i="46"/>
  <c r="B112" i="46"/>
  <c r="F111" i="46"/>
  <c r="B111" i="46"/>
  <c r="F110" i="46"/>
  <c r="B110" i="46"/>
  <c r="H109" i="46"/>
  <c r="G109" i="46"/>
  <c r="D109" i="46"/>
  <c r="B109" i="46" s="1"/>
  <c r="C109" i="46"/>
  <c r="F108" i="46"/>
  <c r="B108" i="46"/>
  <c r="F107" i="46"/>
  <c r="B107" i="46"/>
  <c r="F106" i="46"/>
  <c r="B106" i="46"/>
  <c r="F105" i="46"/>
  <c r="B105" i="46"/>
  <c r="F104" i="46"/>
  <c r="B104" i="46"/>
  <c r="H103" i="46"/>
  <c r="F103" i="46" s="1"/>
  <c r="G103" i="46"/>
  <c r="D103" i="46"/>
  <c r="B103" i="46" s="1"/>
  <c r="C103" i="46"/>
  <c r="F102" i="46"/>
  <c r="B102" i="46"/>
  <c r="F101" i="46"/>
  <c r="B101" i="46"/>
  <c r="F100" i="46"/>
  <c r="B100" i="46"/>
  <c r="F99" i="46"/>
  <c r="B99" i="46"/>
  <c r="F98" i="46"/>
  <c r="B98" i="46"/>
  <c r="H97" i="46"/>
  <c r="F97" i="46" s="1"/>
  <c r="G97" i="46"/>
  <c r="D97" i="46"/>
  <c r="B97" i="46" s="1"/>
  <c r="C97" i="46"/>
  <c r="F96" i="46"/>
  <c r="B96" i="46"/>
  <c r="F95" i="46"/>
  <c r="B95" i="46"/>
  <c r="F94" i="46"/>
  <c r="B94" i="46"/>
  <c r="F93" i="46"/>
  <c r="B93" i="46"/>
  <c r="F92" i="46"/>
  <c r="B92" i="46"/>
  <c r="H91" i="46"/>
  <c r="G91" i="46"/>
  <c r="D91" i="46"/>
  <c r="C91" i="46"/>
  <c r="B91" i="46" s="1"/>
  <c r="F90" i="46"/>
  <c r="B90" i="46"/>
  <c r="F89" i="46"/>
  <c r="B89" i="46"/>
  <c r="F88" i="46"/>
  <c r="B88" i="46"/>
  <c r="F87" i="46"/>
  <c r="B87" i="46"/>
  <c r="F86" i="46"/>
  <c r="B86" i="46"/>
  <c r="H85" i="46"/>
  <c r="G85" i="46"/>
  <c r="D85" i="46"/>
  <c r="C85" i="46"/>
  <c r="B85" i="46"/>
  <c r="F84" i="46"/>
  <c r="B84" i="46"/>
  <c r="F83" i="46"/>
  <c r="B83" i="46"/>
  <c r="F82" i="46"/>
  <c r="B82" i="46"/>
  <c r="F81" i="46"/>
  <c r="B81" i="46"/>
  <c r="F80" i="46"/>
  <c r="B80" i="46"/>
  <c r="F79" i="46"/>
  <c r="B79" i="46"/>
  <c r="H78" i="46"/>
  <c r="F78" i="46" s="1"/>
  <c r="G78" i="46"/>
  <c r="D78" i="46"/>
  <c r="B78" i="46" s="1"/>
  <c r="C78" i="46"/>
  <c r="F77" i="46"/>
  <c r="B77" i="46"/>
  <c r="F76" i="46"/>
  <c r="B76" i="46"/>
  <c r="F75" i="46"/>
  <c r="B75" i="46"/>
  <c r="F74" i="46"/>
  <c r="B74" i="46"/>
  <c r="F73" i="46"/>
  <c r="B73" i="46"/>
  <c r="F72" i="46"/>
  <c r="B72" i="46"/>
  <c r="F71" i="46"/>
  <c r="B71" i="46"/>
  <c r="H70" i="46"/>
  <c r="F70" i="46" s="1"/>
  <c r="G70" i="46"/>
  <c r="D70" i="46"/>
  <c r="C70" i="46"/>
  <c r="B70" i="46"/>
  <c r="F69" i="46"/>
  <c r="B69" i="46"/>
  <c r="F68" i="46"/>
  <c r="B68" i="46"/>
  <c r="F67" i="46"/>
  <c r="B67" i="46"/>
  <c r="F66" i="46"/>
  <c r="B66" i="46"/>
  <c r="F65" i="46"/>
  <c r="B65" i="46"/>
  <c r="F64" i="46"/>
  <c r="B64" i="46"/>
  <c r="F63" i="46"/>
  <c r="B63" i="46"/>
  <c r="H62" i="46"/>
  <c r="F62" i="46" s="1"/>
  <c r="G62" i="46"/>
  <c r="D62" i="46"/>
  <c r="B62" i="46" s="1"/>
  <c r="C62" i="46"/>
  <c r="F61" i="46"/>
  <c r="B61" i="46"/>
  <c r="F60" i="46"/>
  <c r="B60" i="46"/>
  <c r="F59" i="46"/>
  <c r="B59" i="46"/>
  <c r="F58" i="46"/>
  <c r="B58" i="46"/>
  <c r="F57" i="46"/>
  <c r="B57" i="46"/>
  <c r="F56" i="46"/>
  <c r="B56" i="46"/>
  <c r="F55" i="46"/>
  <c r="B55" i="46"/>
  <c r="H54" i="46"/>
  <c r="G54" i="46"/>
  <c r="F54" i="46"/>
  <c r="D54" i="46"/>
  <c r="B54" i="46" s="1"/>
  <c r="C54" i="46"/>
  <c r="F53" i="46"/>
  <c r="B53" i="46"/>
  <c r="F52" i="46"/>
  <c r="B52" i="46"/>
  <c r="F51" i="46"/>
  <c r="B51" i="46"/>
  <c r="H50" i="46"/>
  <c r="G50" i="46"/>
  <c r="F50" i="46"/>
  <c r="D50" i="46"/>
  <c r="C50" i="46"/>
  <c r="F49" i="46"/>
  <c r="B49" i="46"/>
  <c r="F48" i="46"/>
  <c r="B48" i="46"/>
  <c r="F47" i="46"/>
  <c r="B47" i="46"/>
  <c r="F46" i="46"/>
  <c r="B46" i="46"/>
  <c r="F45" i="46"/>
  <c r="B45" i="46"/>
  <c r="F44" i="46"/>
  <c r="B44" i="46"/>
  <c r="F43" i="46"/>
  <c r="B43" i="46"/>
  <c r="F42" i="46"/>
  <c r="B42" i="46"/>
  <c r="F41" i="46"/>
  <c r="B41" i="46"/>
  <c r="H40" i="46"/>
  <c r="G40" i="46"/>
  <c r="F40" i="46"/>
  <c r="D40" i="46"/>
  <c r="C40" i="46"/>
  <c r="F39" i="46"/>
  <c r="B39" i="46"/>
  <c r="F38" i="46"/>
  <c r="B38" i="46"/>
  <c r="F37" i="46"/>
  <c r="B37" i="46"/>
  <c r="F36" i="46"/>
  <c r="B36" i="46"/>
  <c r="F35" i="46"/>
  <c r="B35" i="46"/>
  <c r="F34" i="46"/>
  <c r="B34" i="46"/>
  <c r="F33" i="46"/>
  <c r="B33" i="46"/>
  <c r="F32" i="46"/>
  <c r="B32" i="46"/>
  <c r="F31" i="46"/>
  <c r="B31" i="46"/>
  <c r="F30" i="46"/>
  <c r="B30" i="46"/>
  <c r="F29" i="46"/>
  <c r="B29" i="46"/>
  <c r="F28" i="46"/>
  <c r="B28" i="46"/>
  <c r="F27" i="46"/>
  <c r="B27" i="46"/>
  <c r="H26" i="46"/>
  <c r="F26" i="46" s="1"/>
  <c r="G26" i="46"/>
  <c r="D26" i="46"/>
  <c r="B26" i="46" s="1"/>
  <c r="C26" i="46"/>
  <c r="F25" i="46"/>
  <c r="B25" i="46"/>
  <c r="F24" i="46"/>
  <c r="B24" i="46"/>
  <c r="F23" i="46"/>
  <c r="B23" i="46"/>
  <c r="H22" i="46"/>
  <c r="G22" i="46"/>
  <c r="D22" i="46"/>
  <c r="B22" i="46" s="1"/>
  <c r="C22" i="46"/>
  <c r="F21" i="46"/>
  <c r="B21" i="46"/>
  <c r="F20" i="46"/>
  <c r="B20" i="46"/>
  <c r="F19" i="46"/>
  <c r="B19" i="46"/>
  <c r="F18" i="46"/>
  <c r="B18" i="46"/>
  <c r="F17" i="46"/>
  <c r="B17" i="46"/>
  <c r="F16" i="46"/>
  <c r="B16" i="46"/>
  <c r="F15" i="46"/>
  <c r="B15" i="46"/>
  <c r="F14" i="46"/>
  <c r="B14" i="46"/>
  <c r="F13" i="46"/>
  <c r="B13" i="46"/>
  <c r="F12" i="46"/>
  <c r="B12" i="46"/>
  <c r="F11" i="46"/>
  <c r="B11" i="46"/>
  <c r="H10" i="46"/>
  <c r="F10" i="46" s="1"/>
  <c r="G10" i="46"/>
  <c r="D10" i="46"/>
  <c r="C10" i="46"/>
  <c r="F109" i="45"/>
  <c r="B109" i="45"/>
  <c r="B17" i="45" s="1"/>
  <c r="F108" i="45"/>
  <c r="B108" i="45"/>
  <c r="F107" i="45"/>
  <c r="B107" i="45"/>
  <c r="F106" i="45"/>
  <c r="B106" i="45"/>
  <c r="F105" i="45"/>
  <c r="B105" i="45"/>
  <c r="F104" i="45"/>
  <c r="B104" i="45"/>
  <c r="F103" i="45"/>
  <c r="B103" i="45"/>
  <c r="B102" i="45" s="1"/>
  <c r="B16" i="45" s="1"/>
  <c r="H102" i="45"/>
  <c r="G102" i="45"/>
  <c r="F102" i="45"/>
  <c r="F16" i="45" s="1"/>
  <c r="E102" i="45"/>
  <c r="D102" i="45"/>
  <c r="C102" i="45"/>
  <c r="F101" i="45"/>
  <c r="B101" i="45"/>
  <c r="F100" i="45"/>
  <c r="B100" i="45"/>
  <c r="F99" i="45"/>
  <c r="B99" i="45"/>
  <c r="F98" i="45"/>
  <c r="B98" i="45"/>
  <c r="F97" i="45"/>
  <c r="B97" i="45"/>
  <c r="F96" i="45"/>
  <c r="B96" i="45"/>
  <c r="F95" i="45"/>
  <c r="B95" i="45"/>
  <c r="F94" i="45"/>
  <c r="B94" i="45"/>
  <c r="F93" i="45"/>
  <c r="B93" i="45"/>
  <c r="F92" i="45"/>
  <c r="B92" i="45"/>
  <c r="B88" i="45" s="1"/>
  <c r="B15" i="45" s="1"/>
  <c r="F91" i="45"/>
  <c r="B91" i="45"/>
  <c r="F90" i="45"/>
  <c r="B90" i="45"/>
  <c r="F89" i="45"/>
  <c r="B89" i="45"/>
  <c r="H88" i="45"/>
  <c r="G88" i="45"/>
  <c r="G15" i="45" s="1"/>
  <c r="F88" i="45"/>
  <c r="F15" i="45" s="1"/>
  <c r="E88" i="45"/>
  <c r="D88" i="45"/>
  <c r="C88" i="45"/>
  <c r="F87" i="45"/>
  <c r="B87" i="45"/>
  <c r="F86" i="45"/>
  <c r="B86" i="45"/>
  <c r="F85" i="45"/>
  <c r="B85" i="45"/>
  <c r="F84" i="45"/>
  <c r="B84" i="45"/>
  <c r="F83" i="45"/>
  <c r="B83" i="45"/>
  <c r="F82" i="45"/>
  <c r="B82" i="45"/>
  <c r="F81" i="45"/>
  <c r="B81" i="45"/>
  <c r="F80" i="45"/>
  <c r="B80" i="45"/>
  <c r="F79" i="45"/>
  <c r="B79" i="45"/>
  <c r="F78" i="45"/>
  <c r="B78" i="45"/>
  <c r="F77" i="45"/>
  <c r="B77" i="45"/>
  <c r="H76" i="45"/>
  <c r="H14" i="45" s="1"/>
  <c r="G76" i="45"/>
  <c r="D76" i="45"/>
  <c r="C76" i="45"/>
  <c r="B76" i="45" s="1"/>
  <c r="B14" i="45" s="1"/>
  <c r="F75" i="45"/>
  <c r="B75" i="45"/>
  <c r="F74" i="45"/>
  <c r="B74" i="45"/>
  <c r="F73" i="45"/>
  <c r="B73" i="45"/>
  <c r="F72" i="45"/>
  <c r="B72" i="45"/>
  <c r="F71" i="45"/>
  <c r="B71" i="45"/>
  <c r="F70" i="45"/>
  <c r="B70" i="45"/>
  <c r="F69" i="45"/>
  <c r="B69" i="45"/>
  <c r="F68" i="45"/>
  <c r="B68" i="45"/>
  <c r="F67" i="45"/>
  <c r="B67" i="45"/>
  <c r="F66" i="45"/>
  <c r="B66" i="45"/>
  <c r="H65" i="45"/>
  <c r="G65" i="45"/>
  <c r="F65" i="45" s="1"/>
  <c r="F13" i="45" s="1"/>
  <c r="D65" i="45"/>
  <c r="C65" i="45"/>
  <c r="B65" i="45"/>
  <c r="F64" i="45"/>
  <c r="B64" i="45"/>
  <c r="F63" i="45"/>
  <c r="B63" i="45"/>
  <c r="F62" i="45"/>
  <c r="B62" i="45"/>
  <c r="F61" i="45"/>
  <c r="B61" i="45"/>
  <c r="F60" i="45"/>
  <c r="B60" i="45"/>
  <c r="F59" i="45"/>
  <c r="B59" i="45"/>
  <c r="F58" i="45"/>
  <c r="B58" i="45"/>
  <c r="F57" i="45"/>
  <c r="B57" i="45"/>
  <c r="H56" i="45"/>
  <c r="H12" i="45" s="1"/>
  <c r="G56" i="45"/>
  <c r="D56" i="45"/>
  <c r="C56" i="45"/>
  <c r="B56" i="45" s="1"/>
  <c r="B12" i="45" s="1"/>
  <c r="F55" i="45"/>
  <c r="B55" i="45"/>
  <c r="F54" i="45"/>
  <c r="B54" i="45"/>
  <c r="F53" i="45"/>
  <c r="B53" i="45"/>
  <c r="F52" i="45"/>
  <c r="B52" i="45"/>
  <c r="F51" i="45"/>
  <c r="B51" i="45"/>
  <c r="F50" i="45"/>
  <c r="B50" i="45"/>
  <c r="F49" i="45"/>
  <c r="B49" i="45"/>
  <c r="F48" i="45"/>
  <c r="B48" i="45"/>
  <c r="F47" i="45"/>
  <c r="B47" i="45"/>
  <c r="F46" i="45"/>
  <c r="B46" i="45"/>
  <c r="F45" i="45"/>
  <c r="B45" i="45"/>
  <c r="F44" i="45"/>
  <c r="B44" i="45"/>
  <c r="F43" i="45"/>
  <c r="B43" i="45"/>
  <c r="F42" i="45"/>
  <c r="B42" i="45"/>
  <c r="F41" i="45"/>
  <c r="B41" i="45"/>
  <c r="F40" i="45"/>
  <c r="B40" i="45"/>
  <c r="H39" i="45"/>
  <c r="F39" i="45" s="1"/>
  <c r="F11" i="45" s="1"/>
  <c r="G39" i="45"/>
  <c r="D39" i="45"/>
  <c r="C39" i="45"/>
  <c r="B39" i="45" s="1"/>
  <c r="B11" i="45" s="1"/>
  <c r="F38" i="45"/>
  <c r="B38" i="45"/>
  <c r="F37" i="45"/>
  <c r="B37" i="45"/>
  <c r="F36" i="45"/>
  <c r="B36" i="45"/>
  <c r="F35" i="45"/>
  <c r="B35" i="45"/>
  <c r="F34" i="45"/>
  <c r="B34" i="45"/>
  <c r="F33" i="45"/>
  <c r="B33" i="45"/>
  <c r="F32" i="45"/>
  <c r="B32" i="45"/>
  <c r="F31" i="45"/>
  <c r="B31" i="45"/>
  <c r="F30" i="45"/>
  <c r="B30" i="45"/>
  <c r="F29" i="45"/>
  <c r="B29" i="45"/>
  <c r="F28" i="45"/>
  <c r="B28" i="45"/>
  <c r="F27" i="45"/>
  <c r="B27" i="45"/>
  <c r="F26" i="45"/>
  <c r="B26" i="45"/>
  <c r="F25" i="45"/>
  <c r="B25" i="45"/>
  <c r="F24" i="45"/>
  <c r="B24" i="45"/>
  <c r="F23" i="45"/>
  <c r="B23" i="45"/>
  <c r="F22" i="45"/>
  <c r="B22" i="45"/>
  <c r="F21" i="45"/>
  <c r="B21" i="45"/>
  <c r="F20" i="45"/>
  <c r="B20" i="45"/>
  <c r="F19" i="45"/>
  <c r="B19" i="45"/>
  <c r="H18" i="45"/>
  <c r="G18" i="45"/>
  <c r="D18" i="45"/>
  <c r="C18" i="45"/>
  <c r="H17" i="45"/>
  <c r="G17" i="45"/>
  <c r="F17" i="45"/>
  <c r="D17" i="45"/>
  <c r="C17" i="45"/>
  <c r="H16" i="45"/>
  <c r="G16" i="45"/>
  <c r="D16" i="45"/>
  <c r="C16" i="45"/>
  <c r="H15" i="45"/>
  <c r="D15" i="45"/>
  <c r="G14" i="45"/>
  <c r="D14" i="45"/>
  <c r="C14" i="45"/>
  <c r="H13" i="45"/>
  <c r="G13" i="45"/>
  <c r="D13" i="45"/>
  <c r="C13" i="45"/>
  <c r="B13" i="45"/>
  <c r="G12" i="45"/>
  <c r="D12" i="45"/>
  <c r="C12" i="45"/>
  <c r="H11" i="45"/>
  <c r="G11" i="45"/>
  <c r="D11" i="45"/>
  <c r="C11" i="45"/>
  <c r="G10" i="45"/>
  <c r="D10" i="45"/>
  <c r="C10" i="45"/>
  <c r="D9" i="45"/>
  <c r="F44" i="44"/>
  <c r="E44" i="44"/>
  <c r="F43" i="44"/>
  <c r="E43" i="44"/>
  <c r="F42" i="44"/>
  <c r="E42" i="44"/>
  <c r="C42" i="44"/>
  <c r="B42" i="44"/>
  <c r="E40" i="44"/>
  <c r="F40" i="44" s="1"/>
  <c r="F39" i="44"/>
  <c r="E39" i="44"/>
  <c r="C38" i="44"/>
  <c r="B38" i="44"/>
  <c r="F36" i="44"/>
  <c r="E36" i="44"/>
  <c r="E35" i="44"/>
  <c r="F35" i="44" s="1"/>
  <c r="E34" i="44"/>
  <c r="F34" i="44" s="1"/>
  <c r="C34" i="44"/>
  <c r="B34" i="44"/>
  <c r="F32" i="44"/>
  <c r="E32" i="44"/>
  <c r="F31" i="44"/>
  <c r="E31" i="44"/>
  <c r="F30" i="44"/>
  <c r="E30" i="44"/>
  <c r="C30" i="44"/>
  <c r="B30" i="44"/>
  <c r="E28" i="44"/>
  <c r="F28" i="44" s="1"/>
  <c r="F27" i="44"/>
  <c r="E27" i="44"/>
  <c r="C26" i="44"/>
  <c r="E26" i="44" s="1"/>
  <c r="F26" i="44" s="1"/>
  <c r="B26" i="44"/>
  <c r="F24" i="44"/>
  <c r="E24" i="44"/>
  <c r="E23" i="44"/>
  <c r="F23" i="44" s="1"/>
  <c r="E22" i="44"/>
  <c r="F22" i="44" s="1"/>
  <c r="C22" i="44"/>
  <c r="B22" i="44"/>
  <c r="F20" i="44"/>
  <c r="E20" i="44"/>
  <c r="F19" i="44"/>
  <c r="E19" i="44"/>
  <c r="F18" i="44"/>
  <c r="E18" i="44"/>
  <c r="C18" i="44"/>
  <c r="B18" i="44"/>
  <c r="E16" i="44"/>
  <c r="F16" i="44" s="1"/>
  <c r="F15" i="44"/>
  <c r="E15" i="44"/>
  <c r="C14" i="44"/>
  <c r="B14" i="44"/>
  <c r="F12" i="44"/>
  <c r="E12" i="44"/>
  <c r="C12" i="44"/>
  <c r="B12" i="44"/>
  <c r="E11" i="44"/>
  <c r="F11" i="44" s="1"/>
  <c r="C11" i="44"/>
  <c r="B11" i="44"/>
  <c r="F10" i="44"/>
  <c r="C10" i="44"/>
  <c r="E10" i="44" s="1"/>
  <c r="B10" i="44"/>
  <c r="A3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F133" i="46" l="1"/>
  <c r="F109" i="46"/>
  <c r="F124" i="46"/>
  <c r="B50" i="46"/>
  <c r="F128" i="46"/>
  <c r="B146" i="46"/>
  <c r="G9" i="46"/>
  <c r="B40" i="46"/>
  <c r="B128" i="46"/>
  <c r="F22" i="46"/>
  <c r="F48" i="47"/>
  <c r="D9" i="47"/>
  <c r="C9" i="47"/>
  <c r="B53" i="47"/>
  <c r="B79" i="47"/>
  <c r="F128" i="47"/>
  <c r="F138" i="47"/>
  <c r="B71" i="47"/>
  <c r="F43" i="48"/>
  <c r="F22" i="48"/>
  <c r="H9" i="48"/>
  <c r="B10" i="48"/>
  <c r="B60" i="48"/>
  <c r="D9" i="48"/>
  <c r="B66" i="48"/>
  <c r="F56" i="48"/>
  <c r="F66" i="48"/>
  <c r="C9" i="48"/>
  <c r="B10" i="49"/>
  <c r="B40" i="49"/>
  <c r="B59" i="49"/>
  <c r="C9" i="50"/>
  <c r="F34" i="50"/>
  <c r="F9" i="50" s="1"/>
  <c r="F39" i="50"/>
  <c r="B64" i="50"/>
  <c r="D9" i="50"/>
  <c r="B55" i="50"/>
  <c r="F69" i="51"/>
  <c r="F47" i="51"/>
  <c r="B62" i="51"/>
  <c r="B71" i="51"/>
  <c r="B80" i="51"/>
  <c r="H9" i="51"/>
  <c r="G9" i="52"/>
  <c r="B31" i="52"/>
  <c r="E13" i="67"/>
  <c r="B10" i="70"/>
  <c r="B30" i="74"/>
  <c r="B27" i="74"/>
  <c r="E13" i="76"/>
  <c r="D9" i="76"/>
  <c r="E9" i="76"/>
  <c r="G8" i="71"/>
  <c r="B11" i="76"/>
  <c r="B21" i="67"/>
  <c r="D8" i="73"/>
  <c r="B19" i="61"/>
  <c r="H10" i="63"/>
  <c r="K7" i="64" s="1"/>
  <c r="G10" i="63"/>
  <c r="K10" i="64" s="1"/>
  <c r="B24" i="65"/>
  <c r="B28" i="65"/>
  <c r="B41" i="65"/>
  <c r="F9" i="66"/>
  <c r="B10" i="80"/>
  <c r="I13" i="83"/>
  <c r="K3" i="72"/>
  <c r="B14" i="74"/>
  <c r="F10" i="79"/>
  <c r="B13" i="63"/>
  <c r="B42" i="65"/>
  <c r="B16" i="67"/>
  <c r="B15" i="68"/>
  <c r="B12" i="73"/>
  <c r="E8" i="73"/>
  <c r="B13" i="74"/>
  <c r="B16" i="61"/>
  <c r="C10" i="63"/>
  <c r="K6" i="64" s="1"/>
  <c r="D14" i="67"/>
  <c r="B14" i="68"/>
  <c r="B11" i="70"/>
  <c r="B18" i="74"/>
  <c r="C9" i="78"/>
  <c r="E13" i="68"/>
  <c r="B19" i="67"/>
  <c r="E8" i="70"/>
  <c r="B11" i="71"/>
  <c r="B26" i="74"/>
  <c r="F8" i="80"/>
  <c r="B12" i="71"/>
  <c r="B38" i="65"/>
  <c r="E10" i="63"/>
  <c r="K9" i="64" s="1"/>
  <c r="B10" i="67"/>
  <c r="G8" i="73"/>
  <c r="E9" i="74"/>
  <c r="B19" i="74"/>
  <c r="B23" i="74"/>
  <c r="B29" i="74"/>
  <c r="B12" i="83"/>
  <c r="K6" i="69"/>
  <c r="J8" i="70"/>
  <c r="D10" i="63"/>
  <c r="H8" i="71"/>
  <c r="I13" i="60"/>
  <c r="B16" i="65"/>
  <c r="B17" i="65"/>
  <c r="B19" i="65"/>
  <c r="B23" i="67"/>
  <c r="B9" i="68"/>
  <c r="B11" i="68"/>
  <c r="G8" i="70"/>
  <c r="B12" i="70"/>
  <c r="H8" i="73"/>
  <c r="L16" i="75"/>
  <c r="B14" i="60"/>
  <c r="B21" i="65"/>
  <c r="B27" i="65"/>
  <c r="B29" i="65"/>
  <c r="B30" i="65"/>
  <c r="B31" i="65"/>
  <c r="B34" i="65"/>
  <c r="B24" i="67"/>
  <c r="B31" i="74"/>
  <c r="B15" i="76"/>
  <c r="G9" i="78"/>
  <c r="H9" i="78"/>
  <c r="D9" i="78"/>
  <c r="B13" i="78"/>
  <c r="B12" i="79"/>
  <c r="B14" i="79"/>
  <c r="C8" i="80"/>
  <c r="B13" i="80"/>
  <c r="K8" i="80"/>
  <c r="I8" i="80"/>
  <c r="J8" i="81"/>
  <c r="B12" i="81"/>
  <c r="C8" i="81"/>
  <c r="B11" i="81"/>
  <c r="K12" i="83"/>
  <c r="I12" i="83"/>
  <c r="B8" i="84"/>
  <c r="C9" i="46"/>
  <c r="G9" i="47"/>
  <c r="F40" i="47"/>
  <c r="B113" i="47"/>
  <c r="F60" i="48"/>
  <c r="F33" i="49"/>
  <c r="J8" i="53"/>
  <c r="B28" i="53"/>
  <c r="B43" i="54"/>
  <c r="C22" i="54" s="1"/>
  <c r="B20" i="53"/>
  <c r="B21" i="54"/>
  <c r="B17" i="53"/>
  <c r="C40" i="54"/>
  <c r="D19" i="54" s="1"/>
  <c r="D9" i="46"/>
  <c r="B10" i="46"/>
  <c r="F85" i="46"/>
  <c r="H9" i="46"/>
  <c r="B25" i="47"/>
  <c r="B9" i="51"/>
  <c r="F31" i="52"/>
  <c r="B46" i="54"/>
  <c r="C25" i="54" s="1"/>
  <c r="G57" i="55"/>
  <c r="F9" i="51"/>
  <c r="B18" i="45"/>
  <c r="F62" i="47"/>
  <c r="B9" i="49"/>
  <c r="F59" i="49"/>
  <c r="F9" i="49" s="1"/>
  <c r="B50" i="50"/>
  <c r="B14" i="54"/>
  <c r="F91" i="46"/>
  <c r="B18" i="54"/>
  <c r="F9" i="46"/>
  <c r="B113" i="46"/>
  <c r="B16" i="54"/>
  <c r="F9" i="55"/>
  <c r="H9" i="45"/>
  <c r="B13" i="54"/>
  <c r="H10" i="45"/>
  <c r="F18" i="45"/>
  <c r="F76" i="45"/>
  <c r="F14" i="45" s="1"/>
  <c r="C15" i="45"/>
  <c r="C9" i="45"/>
  <c r="F9" i="47"/>
  <c r="B43" i="48"/>
  <c r="H9" i="49"/>
  <c r="H9" i="50"/>
  <c r="B48" i="53"/>
  <c r="B17" i="54"/>
  <c r="E55" i="55"/>
  <c r="E61" i="55"/>
  <c r="E54" i="55"/>
  <c r="E50" i="55"/>
  <c r="E42" i="55"/>
  <c r="E39" i="55"/>
  <c r="E36" i="55"/>
  <c r="E33" i="55"/>
  <c r="E49" i="55"/>
  <c r="E29" i="55"/>
  <c r="E26" i="55"/>
  <c r="E23" i="55"/>
  <c r="E20" i="55"/>
  <c r="E17" i="55"/>
  <c r="E14" i="55"/>
  <c r="E11" i="55"/>
  <c r="E58" i="55"/>
  <c r="E53" i="55"/>
  <c r="E48" i="55"/>
  <c r="E44" i="55"/>
  <c r="E41" i="55"/>
  <c r="E38" i="55"/>
  <c r="E35" i="55"/>
  <c r="E52" i="55"/>
  <c r="E31" i="55"/>
  <c r="E28" i="55"/>
  <c r="E25" i="55"/>
  <c r="E22" i="55"/>
  <c r="E19" i="55"/>
  <c r="E16" i="55"/>
  <c r="E13" i="55"/>
  <c r="E9" i="55"/>
  <c r="E30" i="55"/>
  <c r="E27" i="55"/>
  <c r="E24" i="55"/>
  <c r="E21" i="55"/>
  <c r="E18" i="55"/>
  <c r="E15" i="55"/>
  <c r="E12" i="55"/>
  <c r="E43" i="55"/>
  <c r="G9" i="51"/>
  <c r="F71" i="51"/>
  <c r="H9" i="52"/>
  <c r="G9" i="48"/>
  <c r="F38" i="48"/>
  <c r="D9" i="52"/>
  <c r="B10" i="52"/>
  <c r="B9" i="52" s="1"/>
  <c r="B23" i="54"/>
  <c r="B19" i="54"/>
  <c r="C24" i="61"/>
  <c r="G13" i="61"/>
  <c r="G16" i="61"/>
  <c r="G19" i="61"/>
  <c r="G12" i="61"/>
  <c r="G15" i="61"/>
  <c r="G18" i="61"/>
  <c r="F56" i="45"/>
  <c r="F12" i="45" s="1"/>
  <c r="B29" i="48"/>
  <c r="C9" i="52"/>
  <c r="B11" i="54"/>
  <c r="B46" i="55"/>
  <c r="B9" i="55" s="1"/>
  <c r="B18" i="65"/>
  <c r="G9" i="50"/>
  <c r="B12" i="53"/>
  <c r="B16" i="53"/>
  <c r="B24" i="53"/>
  <c r="G37" i="56"/>
  <c r="G50" i="56"/>
  <c r="G59" i="56"/>
  <c r="G68" i="56"/>
  <c r="G77" i="56"/>
  <c r="G86" i="56"/>
  <c r="G107" i="56"/>
  <c r="D8" i="70"/>
  <c r="C9" i="51"/>
  <c r="F23" i="52"/>
  <c r="F9" i="52" s="1"/>
  <c r="C33" i="54"/>
  <c r="D12" i="54" s="1"/>
  <c r="C45" i="54"/>
  <c r="D24" i="54" s="1"/>
  <c r="B24" i="54" s="1"/>
  <c r="G153" i="56"/>
  <c r="G150" i="56"/>
  <c r="G147" i="56"/>
  <c r="G144" i="56"/>
  <c r="G141" i="56"/>
  <c r="G138" i="56"/>
  <c r="G135" i="56"/>
  <c r="G128" i="56"/>
  <c r="G125" i="56"/>
  <c r="G122" i="56"/>
  <c r="G119" i="56"/>
  <c r="G159" i="56"/>
  <c r="G155" i="56"/>
  <c r="G152" i="56"/>
  <c r="G149" i="56"/>
  <c r="G146" i="56"/>
  <c r="G143" i="56"/>
  <c r="G140" i="56"/>
  <c r="G137" i="56"/>
  <c r="G133" i="56"/>
  <c r="G112" i="56"/>
  <c r="G109" i="56"/>
  <c r="G106" i="56"/>
  <c r="G103" i="56"/>
  <c r="G100" i="56"/>
  <c r="G97" i="56"/>
  <c r="G94" i="56"/>
  <c r="G91" i="56"/>
  <c r="G45" i="56"/>
  <c r="G42" i="56"/>
  <c r="G39" i="56"/>
  <c r="G36" i="56"/>
  <c r="G33" i="56"/>
  <c r="G30" i="56"/>
  <c r="G27" i="56"/>
  <c r="G24" i="56"/>
  <c r="G21" i="56"/>
  <c r="G18" i="56"/>
  <c r="G15" i="56"/>
  <c r="G12" i="56"/>
  <c r="G158" i="56"/>
  <c r="G126" i="56"/>
  <c r="G115" i="56"/>
  <c r="G148" i="56"/>
  <c r="G139" i="56"/>
  <c r="G118" i="56"/>
  <c r="G87" i="56"/>
  <c r="G84" i="56"/>
  <c r="G81" i="56"/>
  <c r="G78" i="56"/>
  <c r="G75" i="56"/>
  <c r="G72" i="56"/>
  <c r="G69" i="56"/>
  <c r="G66" i="56"/>
  <c r="G63" i="56"/>
  <c r="G60" i="56"/>
  <c r="G57" i="56"/>
  <c r="G54" i="56"/>
  <c r="G51" i="56"/>
  <c r="G129" i="56"/>
  <c r="G121" i="56"/>
  <c r="G114" i="56"/>
  <c r="G111" i="56"/>
  <c r="G108" i="56"/>
  <c r="G105" i="56"/>
  <c r="G102" i="56"/>
  <c r="G99" i="56"/>
  <c r="G96" i="56"/>
  <c r="G93" i="56"/>
  <c r="G47" i="56"/>
  <c r="G44" i="56"/>
  <c r="G41" i="56"/>
  <c r="G38" i="56"/>
  <c r="G35" i="56"/>
  <c r="G32" i="56"/>
  <c r="G29" i="56"/>
  <c r="G26" i="56"/>
  <c r="G23" i="56"/>
  <c r="G20" i="56"/>
  <c r="G17" i="56"/>
  <c r="G14" i="56"/>
  <c r="G117" i="56"/>
  <c r="G161" i="56"/>
  <c r="G116" i="56"/>
  <c r="G154" i="56"/>
  <c r="G145" i="56"/>
  <c r="G132" i="56"/>
  <c r="G127" i="56"/>
  <c r="G123" i="56"/>
  <c r="G88" i="56"/>
  <c r="G85" i="56"/>
  <c r="G82" i="56"/>
  <c r="G79" i="56"/>
  <c r="G76" i="56"/>
  <c r="G73" i="56"/>
  <c r="G70" i="56"/>
  <c r="G67" i="56"/>
  <c r="G64" i="56"/>
  <c r="G61" i="56"/>
  <c r="G58" i="56"/>
  <c r="G55" i="56"/>
  <c r="G52" i="56"/>
  <c r="G9" i="56"/>
  <c r="G16" i="56"/>
  <c r="G120" i="56"/>
  <c r="D9" i="65"/>
  <c r="B25" i="65"/>
  <c r="B32" i="65"/>
  <c r="B33" i="65"/>
  <c r="F9" i="78"/>
  <c r="G9" i="45"/>
  <c r="I8" i="73"/>
  <c r="D9" i="56"/>
  <c r="E49" i="56" s="1"/>
  <c r="B11" i="56"/>
  <c r="G110" i="56"/>
  <c r="G136" i="56"/>
  <c r="J12" i="58"/>
  <c r="I12" i="58"/>
  <c r="B14" i="53"/>
  <c r="B26" i="53"/>
  <c r="B36" i="54"/>
  <c r="C15" i="54" s="1"/>
  <c r="B48" i="54"/>
  <c r="C26" i="54" s="1"/>
  <c r="G19" i="56"/>
  <c r="G142" i="56"/>
  <c r="B60" i="55"/>
  <c r="E60" i="55"/>
  <c r="G104" i="56"/>
  <c r="E131" i="56"/>
  <c r="D8" i="80"/>
  <c r="G13" i="56"/>
  <c r="G49" i="56"/>
  <c r="G53" i="56"/>
  <c r="G62" i="56"/>
  <c r="G71" i="56"/>
  <c r="G80" i="56"/>
  <c r="G90" i="56"/>
  <c r="G124" i="56"/>
  <c r="I11" i="58"/>
  <c r="H8" i="70"/>
  <c r="D8" i="71"/>
  <c r="K4" i="59"/>
  <c r="L6" i="59" s="1"/>
  <c r="E14" i="44"/>
  <c r="F14" i="44" s="1"/>
  <c r="E38" i="44"/>
  <c r="F38" i="44" s="1"/>
  <c r="E46" i="55"/>
  <c r="G13" i="60"/>
  <c r="C9" i="57"/>
  <c r="C6" i="57"/>
  <c r="C12" i="57"/>
  <c r="L5" i="62"/>
  <c r="B12" i="61"/>
  <c r="B15" i="61"/>
  <c r="L8" i="62"/>
  <c r="B18" i="61"/>
  <c r="L11" i="62"/>
  <c r="C8" i="70"/>
  <c r="B10" i="71"/>
  <c r="B10" i="73"/>
  <c r="B32" i="74"/>
  <c r="B33" i="74"/>
  <c r="K16" i="75"/>
  <c r="C33" i="82"/>
  <c r="C34" i="82" s="1"/>
  <c r="I8" i="81"/>
  <c r="C4" i="57"/>
  <c r="C8" i="57"/>
  <c r="D10" i="61"/>
  <c r="M8" i="62"/>
  <c r="H15" i="61"/>
  <c r="M11" i="62"/>
  <c r="B20" i="65"/>
  <c r="B22" i="65"/>
  <c r="B23" i="65"/>
  <c r="G9" i="66"/>
  <c r="B11" i="67"/>
  <c r="F8" i="73"/>
  <c r="B11" i="78"/>
  <c r="E9" i="78"/>
  <c r="B36" i="65"/>
  <c r="B37" i="65"/>
  <c r="B39" i="65"/>
  <c r="B40" i="65"/>
  <c r="B15" i="67"/>
  <c r="C14" i="67"/>
  <c r="F8" i="70"/>
  <c r="I9" i="78"/>
  <c r="G8" i="80"/>
  <c r="B15" i="60"/>
  <c r="G15" i="60" s="1"/>
  <c r="I8" i="71"/>
  <c r="B11" i="73"/>
  <c r="C8" i="73"/>
  <c r="B12" i="78"/>
  <c r="C10" i="79"/>
  <c r="B10" i="81"/>
  <c r="B9" i="66"/>
  <c r="D8" i="81"/>
  <c r="G8" i="81"/>
  <c r="I8" i="70"/>
  <c r="C8" i="71"/>
  <c r="B12" i="74"/>
  <c r="B28" i="74"/>
  <c r="B10" i="76"/>
  <c r="C9" i="76"/>
  <c r="J8" i="80"/>
  <c r="E8" i="81"/>
  <c r="H8" i="81"/>
  <c r="G14" i="61"/>
  <c r="L7" i="62"/>
  <c r="B14" i="61"/>
  <c r="G17" i="61"/>
  <c r="B17" i="61"/>
  <c r="F10" i="63"/>
  <c r="K8" i="64" s="1"/>
  <c r="B12" i="65"/>
  <c r="B13" i="65"/>
  <c r="B14" i="65"/>
  <c r="B15" i="65"/>
  <c r="C9" i="65"/>
  <c r="B26" i="65"/>
  <c r="C9" i="66"/>
  <c r="K5" i="69"/>
  <c r="K4" i="69"/>
  <c r="L3" i="72"/>
  <c r="D9" i="74"/>
  <c r="D10" i="79"/>
  <c r="F8" i="81"/>
  <c r="K13" i="83"/>
  <c r="F10" i="83"/>
  <c r="G131" i="56"/>
  <c r="C11" i="57"/>
  <c r="H13" i="60"/>
  <c r="D11" i="60"/>
  <c r="M5" i="62"/>
  <c r="B14" i="63"/>
  <c r="D9" i="66"/>
  <c r="B16" i="68"/>
  <c r="B17" i="74"/>
  <c r="B20" i="74"/>
  <c r="B21" i="74"/>
  <c r="B22" i="74"/>
  <c r="B24" i="74"/>
  <c r="B25" i="74"/>
  <c r="B8" i="77"/>
  <c r="B11" i="80"/>
  <c r="D33" i="82" s="1"/>
  <c r="D34" i="82" s="1"/>
  <c r="B12" i="80"/>
  <c r="E33" i="82" s="1"/>
  <c r="E34" i="82" s="1"/>
  <c r="B8" i="82"/>
  <c r="B16" i="74"/>
  <c r="B14" i="76"/>
  <c r="L6" i="62"/>
  <c r="C18" i="67"/>
  <c r="B14" i="83"/>
  <c r="K14" i="83" s="1"/>
  <c r="B20" i="67"/>
  <c r="B16" i="76"/>
  <c r="B17" i="76"/>
  <c r="E11" i="60"/>
  <c r="E10" i="61"/>
  <c r="I12" i="61" s="1"/>
  <c r="I18" i="61"/>
  <c r="N10" i="62"/>
  <c r="C8" i="67"/>
  <c r="B9" i="67"/>
  <c r="C22" i="67"/>
  <c r="M7" i="62"/>
  <c r="E8" i="67"/>
  <c r="D22" i="67"/>
  <c r="I13" i="58"/>
  <c r="N7" i="62"/>
  <c r="N4" i="62" s="1"/>
  <c r="C9" i="74"/>
  <c r="B11" i="74"/>
  <c r="B9" i="47" l="1"/>
  <c r="F9" i="48"/>
  <c r="B9" i="48"/>
  <c r="B9" i="50"/>
  <c r="I15" i="60"/>
  <c r="F13" i="60"/>
  <c r="D13" i="67"/>
  <c r="L7" i="59"/>
  <c r="L5" i="59"/>
  <c r="I14" i="83"/>
  <c r="B13" i="68"/>
  <c r="K5" i="64"/>
  <c r="B9" i="76"/>
  <c r="I14" i="60"/>
  <c r="G14" i="60"/>
  <c r="B8" i="70"/>
  <c r="B10" i="63"/>
  <c r="B18" i="67"/>
  <c r="B13" i="76"/>
  <c r="B9" i="65"/>
  <c r="H14" i="60"/>
  <c r="B8" i="80"/>
  <c r="B10" i="83"/>
  <c r="I10" i="83" s="1"/>
  <c r="C54" i="55"/>
  <c r="C42" i="55"/>
  <c r="C39" i="55"/>
  <c r="C36" i="55"/>
  <c r="C29" i="55"/>
  <c r="C26" i="55"/>
  <c r="C23" i="55"/>
  <c r="C20" i="55"/>
  <c r="C17" i="55"/>
  <c r="C14" i="55"/>
  <c r="C51" i="55"/>
  <c r="C43" i="55"/>
  <c r="C40" i="55"/>
  <c r="C37" i="55"/>
  <c r="C34" i="55"/>
  <c r="C61" i="55"/>
  <c r="C27" i="55"/>
  <c r="C18" i="55"/>
  <c r="C15" i="55"/>
  <c r="C9" i="55"/>
  <c r="C24" i="55"/>
  <c r="C30" i="55"/>
  <c r="C12" i="55"/>
  <c r="C21" i="55"/>
  <c r="C41" i="55"/>
  <c r="C49" i="55"/>
  <c r="C38" i="55"/>
  <c r="C57" i="55"/>
  <c r="C50" i="55"/>
  <c r="C35" i="55"/>
  <c r="C19" i="55"/>
  <c r="C55" i="55"/>
  <c r="C33" i="55"/>
  <c r="C48" i="55"/>
  <c r="C28" i="55"/>
  <c r="C13" i="55"/>
  <c r="C47" i="55"/>
  <c r="C22" i="55"/>
  <c r="C31" i="55"/>
  <c r="C16" i="55"/>
  <c r="C53" i="55"/>
  <c r="C25" i="55"/>
  <c r="C11" i="55"/>
  <c r="C44" i="55"/>
  <c r="C58" i="55"/>
  <c r="C52" i="55"/>
  <c r="B26" i="54"/>
  <c r="M4" i="62"/>
  <c r="B14" i="67"/>
  <c r="C13" i="67"/>
  <c r="H17" i="61"/>
  <c r="D24" i="61"/>
  <c r="H19" i="61"/>
  <c r="H16" i="61"/>
  <c r="H13" i="61"/>
  <c r="B8" i="71"/>
  <c r="B8" i="67"/>
  <c r="C13" i="57"/>
  <c r="E24" i="61"/>
  <c r="I19" i="61"/>
  <c r="I16" i="61"/>
  <c r="I13" i="61"/>
  <c r="H12" i="61"/>
  <c r="B11" i="60"/>
  <c r="I11" i="60" s="1"/>
  <c r="B15" i="54"/>
  <c r="I15" i="61"/>
  <c r="B8" i="81"/>
  <c r="B10" i="79"/>
  <c r="B9" i="78"/>
  <c r="E11" i="56"/>
  <c r="B9" i="46"/>
  <c r="D9" i="54"/>
  <c r="L4" i="59"/>
  <c r="G10" i="61"/>
  <c r="I14" i="61"/>
  <c r="C46" i="55"/>
  <c r="G55" i="55"/>
  <c r="G52" i="55"/>
  <c r="G49" i="55"/>
  <c r="G58" i="55"/>
  <c r="G61" i="55"/>
  <c r="G54" i="55"/>
  <c r="G51" i="55"/>
  <c r="G48" i="55"/>
  <c r="G60" i="55"/>
  <c r="G29" i="55"/>
  <c r="G26" i="55"/>
  <c r="G23" i="55"/>
  <c r="G20" i="55"/>
  <c r="G17" i="55"/>
  <c r="G14" i="55"/>
  <c r="G11" i="55"/>
  <c r="G40" i="55"/>
  <c r="G53" i="55"/>
  <c r="G44" i="55"/>
  <c r="G41" i="55"/>
  <c r="G38" i="55"/>
  <c r="G35" i="55"/>
  <c r="G47" i="55"/>
  <c r="G31" i="55"/>
  <c r="G28" i="55"/>
  <c r="G25" i="55"/>
  <c r="G22" i="55"/>
  <c r="G19" i="55"/>
  <c r="G16" i="55"/>
  <c r="G13" i="55"/>
  <c r="G43" i="55"/>
  <c r="G34" i="55"/>
  <c r="G9" i="55"/>
  <c r="G37" i="55"/>
  <c r="G30" i="55"/>
  <c r="G27" i="55"/>
  <c r="G24" i="55"/>
  <c r="G21" i="55"/>
  <c r="G18" i="55"/>
  <c r="G15" i="55"/>
  <c r="G12" i="55"/>
  <c r="G50" i="55"/>
  <c r="G36" i="55"/>
  <c r="G42" i="55"/>
  <c r="G33" i="55"/>
  <c r="G39" i="55"/>
  <c r="B12" i="54"/>
  <c r="B9" i="54" s="1"/>
  <c r="F25" i="54"/>
  <c r="B25" i="54"/>
  <c r="G24" i="54"/>
  <c r="I17" i="61"/>
  <c r="B22" i="67"/>
  <c r="B9" i="74"/>
  <c r="K7" i="69"/>
  <c r="H15" i="60"/>
  <c r="F15" i="60" s="1"/>
  <c r="H18" i="61"/>
  <c r="B9" i="56"/>
  <c r="C11" i="56"/>
  <c r="G46" i="55"/>
  <c r="E157" i="56"/>
  <c r="E132" i="56"/>
  <c r="E153" i="56"/>
  <c r="E150" i="56"/>
  <c r="E147" i="56"/>
  <c r="E144" i="56"/>
  <c r="E141" i="56"/>
  <c r="E138" i="56"/>
  <c r="E135" i="56"/>
  <c r="E159" i="56"/>
  <c r="E134" i="56"/>
  <c r="E163" i="56"/>
  <c r="E158" i="56"/>
  <c r="E136" i="56"/>
  <c r="E9" i="56"/>
  <c r="E112" i="56"/>
  <c r="E109" i="56"/>
  <c r="E106" i="56"/>
  <c r="E103" i="56"/>
  <c r="E100" i="56"/>
  <c r="E97" i="56"/>
  <c r="E94" i="56"/>
  <c r="E91" i="56"/>
  <c r="E45" i="56"/>
  <c r="E42" i="56"/>
  <c r="E39" i="56"/>
  <c r="E36" i="56"/>
  <c r="E33" i="56"/>
  <c r="E30" i="56"/>
  <c r="E27" i="56"/>
  <c r="E24" i="56"/>
  <c r="E21" i="56"/>
  <c r="E18" i="56"/>
  <c r="E15" i="56"/>
  <c r="E12" i="56"/>
  <c r="E126" i="56"/>
  <c r="E122" i="56"/>
  <c r="E115" i="56"/>
  <c r="E129" i="56"/>
  <c r="E125" i="56"/>
  <c r="E121" i="56"/>
  <c r="E114" i="56"/>
  <c r="E111" i="56"/>
  <c r="E108" i="56"/>
  <c r="E105" i="56"/>
  <c r="E102" i="56"/>
  <c r="E99" i="56"/>
  <c r="E96" i="56"/>
  <c r="E93" i="56"/>
  <c r="E47" i="56"/>
  <c r="E44" i="56"/>
  <c r="E41" i="56"/>
  <c r="E38" i="56"/>
  <c r="E35" i="56"/>
  <c r="E32" i="56"/>
  <c r="E29" i="56"/>
  <c r="E26" i="56"/>
  <c r="E23" i="56"/>
  <c r="E20" i="56"/>
  <c r="E17" i="56"/>
  <c r="E14" i="56"/>
  <c r="E113" i="56"/>
  <c r="E110" i="56"/>
  <c r="E107" i="56"/>
  <c r="E104" i="56"/>
  <c r="E101" i="56"/>
  <c r="E98" i="56"/>
  <c r="E95" i="56"/>
  <c r="E92" i="56"/>
  <c r="E46" i="56"/>
  <c r="E43" i="56"/>
  <c r="E40" i="56"/>
  <c r="E37" i="56"/>
  <c r="E34" i="56"/>
  <c r="E31" i="56"/>
  <c r="E28" i="56"/>
  <c r="E25" i="56"/>
  <c r="E22" i="56"/>
  <c r="E19" i="56"/>
  <c r="E16" i="56"/>
  <c r="E13" i="56"/>
  <c r="E161" i="56"/>
  <c r="E116" i="56"/>
  <c r="E119" i="56"/>
  <c r="E81" i="56"/>
  <c r="E72" i="56"/>
  <c r="E63" i="56"/>
  <c r="E54" i="56"/>
  <c r="E74" i="56"/>
  <c r="E65" i="56"/>
  <c r="E155" i="56"/>
  <c r="E143" i="56"/>
  <c r="E118" i="56"/>
  <c r="E85" i="56"/>
  <c r="E76" i="56"/>
  <c r="E67" i="56"/>
  <c r="E58" i="56"/>
  <c r="E149" i="56"/>
  <c r="E137" i="56"/>
  <c r="E124" i="56"/>
  <c r="E90" i="56"/>
  <c r="E80" i="56"/>
  <c r="E71" i="56"/>
  <c r="E62" i="56"/>
  <c r="E53" i="56"/>
  <c r="E117" i="56"/>
  <c r="E84" i="56"/>
  <c r="E75" i="56"/>
  <c r="E66" i="56"/>
  <c r="E57" i="56"/>
  <c r="E83" i="56"/>
  <c r="E154" i="56"/>
  <c r="E148" i="56"/>
  <c r="E142" i="56"/>
  <c r="E123" i="56"/>
  <c r="E128" i="56"/>
  <c r="E56" i="56"/>
  <c r="E88" i="56"/>
  <c r="E79" i="56"/>
  <c r="E70" i="56"/>
  <c r="E61" i="56"/>
  <c r="E52" i="56"/>
  <c r="E140" i="56"/>
  <c r="E127" i="56"/>
  <c r="E151" i="56"/>
  <c r="E145" i="56"/>
  <c r="E139" i="56"/>
  <c r="E77" i="56"/>
  <c r="E68" i="56"/>
  <c r="E59" i="56"/>
  <c r="E133" i="56"/>
  <c r="E120" i="56"/>
  <c r="E82" i="56"/>
  <c r="E73" i="56"/>
  <c r="E64" i="56"/>
  <c r="E55" i="56"/>
  <c r="E86" i="56"/>
  <c r="E50" i="56"/>
  <c r="E146" i="56"/>
  <c r="E152" i="56"/>
  <c r="E87" i="56"/>
  <c r="E69" i="56"/>
  <c r="E60" i="56"/>
  <c r="E78" i="56"/>
  <c r="E51" i="56"/>
  <c r="B22" i="54"/>
  <c r="F22" i="54"/>
  <c r="C9" i="54"/>
  <c r="F26" i="54" s="1"/>
  <c r="F10" i="45"/>
  <c r="F9" i="45"/>
  <c r="B10" i="45"/>
  <c r="B9" i="45"/>
  <c r="G19" i="54"/>
  <c r="B8" i="53"/>
  <c r="F17" i="61"/>
  <c r="L4" i="62"/>
  <c r="O5" i="62"/>
  <c r="C60" i="55"/>
  <c r="H14" i="61"/>
  <c r="K10" i="83"/>
  <c r="B8" i="73"/>
  <c r="B10" i="61"/>
  <c r="H11" i="60" l="1"/>
  <c r="F14" i="60"/>
  <c r="K4" i="64"/>
  <c r="L8" i="64" s="1"/>
  <c r="I10" i="61"/>
  <c r="F20" i="54"/>
  <c r="F17" i="54"/>
  <c r="F16" i="54"/>
  <c r="F12" i="54"/>
  <c r="F23" i="54"/>
  <c r="F24" i="54"/>
  <c r="F14" i="54"/>
  <c r="F19" i="54"/>
  <c r="F11" i="54"/>
  <c r="F9" i="54" s="1"/>
  <c r="F21" i="54"/>
  <c r="F13" i="54"/>
  <c r="F18" i="54"/>
  <c r="H10" i="61"/>
  <c r="G15" i="54"/>
  <c r="G22" i="54"/>
  <c r="G14" i="54"/>
  <c r="G17" i="54"/>
  <c r="G18" i="54"/>
  <c r="G21" i="54"/>
  <c r="G13" i="54"/>
  <c r="G16" i="54"/>
  <c r="G20" i="54"/>
  <c r="G25" i="54"/>
  <c r="G23" i="54"/>
  <c r="G11" i="54"/>
  <c r="G26" i="54"/>
  <c r="O4" i="62"/>
  <c r="O23" i="62" s="1"/>
  <c r="B24" i="61"/>
  <c r="F13" i="61"/>
  <c r="F16" i="61"/>
  <c r="F19" i="61"/>
  <c r="B13" i="67"/>
  <c r="C161" i="56"/>
  <c r="C153" i="56"/>
  <c r="C150" i="56"/>
  <c r="C147" i="56"/>
  <c r="C144" i="56"/>
  <c r="C141" i="56"/>
  <c r="C154" i="56"/>
  <c r="C149" i="56"/>
  <c r="C145" i="56"/>
  <c r="C140" i="56"/>
  <c r="C123" i="56"/>
  <c r="C119" i="56"/>
  <c r="C88" i="56"/>
  <c r="C85" i="56"/>
  <c r="C152" i="56"/>
  <c r="C143" i="56"/>
  <c r="C137" i="56"/>
  <c r="C151" i="56"/>
  <c r="C86" i="56"/>
  <c r="C77" i="56"/>
  <c r="C68" i="56"/>
  <c r="C59" i="56"/>
  <c r="C50" i="56"/>
  <c r="C14" i="56"/>
  <c r="C138" i="56"/>
  <c r="C105" i="56"/>
  <c r="C35" i="56"/>
  <c r="C155" i="56"/>
  <c r="C111" i="56"/>
  <c r="C41" i="56"/>
  <c r="C80" i="56"/>
  <c r="C71" i="56"/>
  <c r="C62" i="56"/>
  <c r="C53" i="56"/>
  <c r="C135" i="56"/>
  <c r="C90" i="56"/>
  <c r="C9" i="56" s="1"/>
  <c r="C116" i="56"/>
  <c r="C142" i="56"/>
  <c r="C146" i="56"/>
  <c r="C93" i="56"/>
  <c r="C23" i="56"/>
  <c r="C133" i="56"/>
  <c r="C126" i="56"/>
  <c r="C99" i="56"/>
  <c r="C29" i="56"/>
  <c r="C38" i="56"/>
  <c r="C83" i="56"/>
  <c r="C74" i="56"/>
  <c r="C65" i="56"/>
  <c r="C56" i="56"/>
  <c r="C108" i="56"/>
  <c r="C94" i="56"/>
  <c r="C64" i="56"/>
  <c r="C120" i="56"/>
  <c r="C115" i="56"/>
  <c r="C19" i="56"/>
  <c r="C81" i="56"/>
  <c r="C128" i="56"/>
  <c r="C118" i="56"/>
  <c r="C34" i="56"/>
  <c r="C91" i="56"/>
  <c r="C113" i="56"/>
  <c r="C46" i="56"/>
  <c r="C158" i="56"/>
  <c r="C33" i="56"/>
  <c r="C134" i="56"/>
  <c r="C57" i="56"/>
  <c r="C104" i="56"/>
  <c r="C66" i="56"/>
  <c r="C131" i="56"/>
  <c r="C13" i="56"/>
  <c r="C125" i="56"/>
  <c r="C22" i="56"/>
  <c r="C159" i="56"/>
  <c r="C32" i="56"/>
  <c r="C51" i="56"/>
  <c r="C110" i="56"/>
  <c r="C25" i="56"/>
  <c r="C129" i="56"/>
  <c r="C24" i="56"/>
  <c r="C100" i="56"/>
  <c r="C31" i="56"/>
  <c r="C18" i="56"/>
  <c r="C61" i="56"/>
  <c r="C75" i="56"/>
  <c r="C52" i="56"/>
  <c r="C27" i="56"/>
  <c r="C132" i="56"/>
  <c r="C36" i="56"/>
  <c r="C117" i="56"/>
  <c r="C45" i="56"/>
  <c r="C40" i="56"/>
  <c r="C70" i="56"/>
  <c r="C84" i="56"/>
  <c r="C98" i="56"/>
  <c r="C157" i="56"/>
  <c r="C92" i="56"/>
  <c r="C106" i="56"/>
  <c r="C20" i="56"/>
  <c r="C79" i="56"/>
  <c r="C103" i="56"/>
  <c r="C58" i="56"/>
  <c r="C112" i="56"/>
  <c r="C26" i="56"/>
  <c r="C47" i="56"/>
  <c r="C96" i="56"/>
  <c r="C60" i="56"/>
  <c r="C136" i="56"/>
  <c r="C95" i="56"/>
  <c r="C39" i="56"/>
  <c r="C67" i="56"/>
  <c r="C109" i="56"/>
  <c r="C21" i="56"/>
  <c r="C139" i="56"/>
  <c r="C44" i="56"/>
  <c r="C102" i="56"/>
  <c r="C163" i="56"/>
  <c r="C16" i="56"/>
  <c r="C55" i="56"/>
  <c r="C69" i="56"/>
  <c r="C148" i="56"/>
  <c r="C122" i="56"/>
  <c r="C76" i="56"/>
  <c r="C43" i="56"/>
  <c r="C49" i="56"/>
  <c r="C30" i="56"/>
  <c r="C73" i="56"/>
  <c r="C78" i="56"/>
  <c r="C97" i="56"/>
  <c r="C28" i="56"/>
  <c r="C54" i="56"/>
  <c r="C17" i="56"/>
  <c r="C114" i="56"/>
  <c r="C15" i="56"/>
  <c r="C82" i="56"/>
  <c r="C87" i="56"/>
  <c r="C42" i="56"/>
  <c r="C63" i="56"/>
  <c r="C127" i="56"/>
  <c r="C121" i="56"/>
  <c r="C37" i="56"/>
  <c r="C107" i="56"/>
  <c r="C101" i="56"/>
  <c r="C12" i="56"/>
  <c r="C72" i="56"/>
  <c r="C124" i="56"/>
  <c r="F15" i="54"/>
  <c r="F15" i="61"/>
  <c r="G12" i="54"/>
  <c r="F12" i="61"/>
  <c r="F14" i="61"/>
  <c r="F18" i="61"/>
  <c r="G11" i="60"/>
  <c r="F11" i="60" l="1"/>
  <c r="L10" i="64"/>
  <c r="L5" i="64"/>
  <c r="L9" i="64"/>
  <c r="L7" i="64"/>
  <c r="L6" i="64"/>
  <c r="F10" i="61"/>
  <c r="G9" i="54"/>
  <c r="O6" i="62"/>
  <c r="L4" i="64" l="1"/>
</calcChain>
</file>

<file path=xl/sharedStrings.xml><?xml version="1.0" encoding="utf-8"?>
<sst xmlns="http://schemas.openxmlformats.org/spreadsheetml/2006/main" count="2043" uniqueCount="1250">
  <si>
    <t>C1</t>
  </si>
  <si>
    <t xml:space="preserve">C5.  ELECTORES POR PAÍS DE ORIGEN </t>
  </si>
  <si>
    <t xml:space="preserve">      </t>
  </si>
  <si>
    <t>Observaciones o consultas al correo electrónico:</t>
  </si>
  <si>
    <t>dejecutiva@tse.go.cr</t>
  </si>
  <si>
    <t>CUADRO 1</t>
  </si>
  <si>
    <t>COSTA RICA: TOTAL Y VARIACIÓN DEL ELECTORADO</t>
  </si>
  <si>
    <t>ENTRE DICIEMBRE 2025 Y MARZO 2026</t>
  </si>
  <si>
    <t xml:space="preserve"> SEGÚN PROVINCIA Y SEXO</t>
  </si>
  <si>
    <t>Provincia y sexo</t>
  </si>
  <si>
    <t>Padrón Nacional Electoral</t>
  </si>
  <si>
    <t>Variación</t>
  </si>
  <si>
    <t>Diciembre 2025</t>
  </si>
  <si>
    <t>Marzo 2026</t>
  </si>
  <si>
    <t>Absoluto</t>
  </si>
  <si>
    <t>Porcentaje</t>
  </si>
  <si>
    <t>Costa Rica</t>
  </si>
  <si>
    <t>Hombres</t>
  </si>
  <si>
    <t>Mujeres</t>
  </si>
  <si>
    <t>San José</t>
  </si>
  <si>
    <t>Alajuela</t>
  </si>
  <si>
    <t>Cartago</t>
  </si>
  <si>
    <t>Heredia</t>
  </si>
  <si>
    <t>Guanacaste</t>
  </si>
  <si>
    <t>Puntarenas</t>
  </si>
  <si>
    <t>Limón</t>
  </si>
  <si>
    <r>
      <t xml:space="preserve">En el extranjero </t>
    </r>
    <r>
      <rPr>
        <b/>
        <vertAlign val="superscript"/>
        <sz val="10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</si>
  <si>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</si>
  <si>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Fuente: Sección Padrón Electoral del Tribunal Supremo de Elecciones.</t>
  </si>
  <si>
    <t>CUADRO 2</t>
  </si>
  <si>
    <t>COSTA RICA: ELECTORADO EN EL PADRÓN ELECTORAL AL MES DE DICIEMBRE 2025</t>
  </si>
  <si>
    <t>Y EN EL PADRÓN AL 31 DE MARZO 2026 POR SEXO</t>
  </si>
  <si>
    <t>SEGÚN PROVINCIA Y CANTÓN</t>
  </si>
  <si>
    <t>Provincia y cantón</t>
  </si>
  <si>
    <t>Total</t>
  </si>
  <si>
    <r>
      <t xml:space="preserve">En el extranjero </t>
    </r>
    <r>
      <rPr>
        <vertAlign val="superscript"/>
        <sz val="11"/>
        <rFont val="Tahoma"/>
        <family val="2"/>
      </rPr>
      <t>1/</t>
    </r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</si>
  <si>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</si>
  <si>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</si>
  <si>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</si>
  <si>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</si>
  <si>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</si>
  <si>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</si>
  <si>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</si>
  <si>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</si>
  <si>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</si>
  <si>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Vázquez de Coronado</t>
  </si>
  <si>
    <t>Acosta</t>
  </si>
  <si>
    <t>Tibás</t>
  </si>
  <si>
    <t>Moravia</t>
  </si>
  <si>
    <t>Montes de Oca</t>
  </si>
  <si>
    <t>Turrubares</t>
  </si>
  <si>
    <t>Dota</t>
  </si>
  <si>
    <t>Curridabat</t>
  </si>
  <si>
    <t>Pérez Zeledón</t>
  </si>
  <si>
    <t>León Cortés Castro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</si>
  <si>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</si>
  <si>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</si>
  <si>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</si>
  <si>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</si>
  <si>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</si>
  <si>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</si>
  <si>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</si>
  <si>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</si>
  <si>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</si>
  <si>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</si>
  <si>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</si>
  <si>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</si>
  <si>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</si>
  <si>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</si>
  <si>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Río Cuarto</t>
  </si>
  <si>
    <t>Paraíso</t>
  </si>
  <si>
    <t>La Unión</t>
  </si>
  <si>
    <t>Jiménez</t>
  </si>
  <si>
    <t>Turrialba</t>
  </si>
  <si>
    <t>Alvarado</t>
  </si>
  <si>
    <t>Oreamuno</t>
  </si>
  <si>
    <t>El Guarco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</si>
  <si>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</si>
  <si>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</si>
  <si>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</si>
  <si>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</si>
  <si>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</si>
  <si>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</si>
  <si>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</si>
  <si>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</si>
  <si>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</si>
  <si>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</si>
  <si>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</si>
  <si>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</si>
  <si>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</si>
  <si>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</si>
  <si>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</si>
  <si>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</si>
  <si>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</si>
  <si>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</si>
  <si>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</si>
  <si>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</si>
  <si>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Esparza</t>
  </si>
  <si>
    <t>Buenos Aires</t>
  </si>
  <si>
    <t>Montes de Oro</t>
  </si>
  <si>
    <t>Osa</t>
  </si>
  <si>
    <t>Quepos</t>
  </si>
  <si>
    <t>Golfito</t>
  </si>
  <si>
    <t>Coto Brus</t>
  </si>
  <si>
    <t>Parrita</t>
  </si>
  <si>
    <t>Corredores</t>
  </si>
  <si>
    <t>Garabito</t>
  </si>
  <si>
    <t>Monteverde</t>
  </si>
  <si>
    <t>Puerto Jiménez</t>
  </si>
  <si>
    <t>Pococí</t>
  </si>
  <si>
    <t>Siquirres</t>
  </si>
  <si>
    <t>Talamanca</t>
  </si>
  <si>
    <t>Matina</t>
  </si>
  <si>
    <t>Guácimo</t>
  </si>
  <si>
    <t>En el extranjero</t>
  </si>
  <si>
    <t>CUADRO 3</t>
  </si>
  <si>
    <t>SAN JOSÉ: ELECTORADO EN EL PADRÓN ELECTORAL AL MES DE DICIEMBRE 2025</t>
  </si>
  <si>
    <t>SEGÚN CANTÓN Y DISTRITO</t>
  </si>
  <si>
    <t>Provincia, cantón y distrito</t>
  </si>
  <si>
    <t>Provincia: San José</t>
  </si>
  <si>
    <t>Cantón: San José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</si>
  <si>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</si>
  <si>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</si>
  <si>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</si>
  <si>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</si>
  <si>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</si>
  <si>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</si>
  <si>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</si>
  <si>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</si>
  <si>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</si>
  <si>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</si>
  <si>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</si>
  <si>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Cantón: Escazú</t>
  </si>
  <si>
    <t>San Antonio</t>
  </si>
  <si>
    <t>Cantón: Desamparados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</si>
  <si>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</si>
  <si>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</si>
  <si>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</si>
  <si>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</si>
  <si>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</si>
  <si>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</si>
  <si>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</si>
  <si>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</si>
  <si>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</si>
  <si>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</si>
  <si>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</si>
  <si>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Cantón: Puriscal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</si>
  <si>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</si>
  <si>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</si>
  <si>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</si>
  <si>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</si>
  <si>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</si>
  <si>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</si>
  <si>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</si>
  <si>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Cantón: Tarrazú</t>
  </si>
  <si>
    <t>San Marcos</t>
  </si>
  <si>
    <t>San Lorenzo</t>
  </si>
  <si>
    <t>Cantón: Aserrí</t>
  </si>
  <si>
    <t>Tarbaca</t>
  </si>
  <si>
    <t>Vuelta de Jorco</t>
  </si>
  <si>
    <t>San Gabriel</t>
  </si>
  <si>
    <t>Legua</t>
  </si>
  <si>
    <t>Monterrey</t>
  </si>
  <si>
    <t>Salitrillos</t>
  </si>
  <si>
    <t>Cantón: Mora</t>
  </si>
  <si>
    <t>Colón</t>
  </si>
  <si>
    <t>Guayabo</t>
  </si>
  <si>
    <t>Tabarcia</t>
  </si>
  <si>
    <t>Piedras Negras</t>
  </si>
  <si>
    <t>Picagres</t>
  </si>
  <si>
    <t>Jaris</t>
  </si>
  <si>
    <t>Quitirrisí</t>
  </si>
  <si>
    <t>Cantón: Goicoechea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</si>
  <si>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</si>
  <si>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</si>
  <si>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</si>
  <si>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</si>
  <si>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</si>
  <si>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</si>
  <si>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</si>
  <si>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Cantón: Santa Ana</t>
  </si>
  <si>
    <t>Salitral</t>
  </si>
  <si>
    <t>Pozos</t>
  </si>
  <si>
    <t>Piedades</t>
  </si>
  <si>
    <t>Brasil</t>
  </si>
  <si>
    <t>Cantón: Alajuelita</t>
  </si>
  <si>
    <t>San Josecito</t>
  </si>
  <si>
    <t>Concepción</t>
  </si>
  <si>
    <t>San Felipe</t>
  </si>
  <si>
    <t>Cantón: Vázquez de Coronado</t>
  </si>
  <si>
    <t>Dulce Nombre de Jesús</t>
  </si>
  <si>
    <t>Patalillo</t>
  </si>
  <si>
    <t>Cascajal</t>
  </si>
  <si>
    <t>Cantón: Acosta</t>
  </si>
  <si>
    <t>San Ignacio</t>
  </si>
  <si>
    <t>Guaitil</t>
  </si>
  <si>
    <t>Palmichal</t>
  </si>
  <si>
    <t>Cangrejal</t>
  </si>
  <si>
    <t>Sabanillas</t>
  </si>
  <si>
    <t>Cantón: Tibás</t>
  </si>
  <si>
    <t>San Juan</t>
  </si>
  <si>
    <t>Cinco Esquinas</t>
  </si>
  <si>
    <t>Anselmo Llorente</t>
  </si>
  <si>
    <t>León XIII</t>
  </si>
  <si>
    <t>Colima</t>
  </si>
  <si>
    <t>Cantón: Moravia</t>
  </si>
  <si>
    <t>San Vicente</t>
  </si>
  <si>
    <t>San Jerónimo</t>
  </si>
  <si>
    <t>La Trinidad</t>
  </si>
  <si>
    <t>Cantón: Montes de Oca</t>
  </si>
  <si>
    <t>San Pedro</t>
  </si>
  <si>
    <t>Sabanilla</t>
  </si>
  <si>
    <t>Mercedes</t>
  </si>
  <si>
    <t>Cantón: Turrubares</t>
  </si>
  <si>
    <t>San Juan de Mata</t>
  </si>
  <si>
    <t>San Luis</t>
  </si>
  <si>
    <t>Carara</t>
  </si>
  <si>
    <t>Cantón: Dota</t>
  </si>
  <si>
    <t>Santa María</t>
  </si>
  <si>
    <t>Jardín</t>
  </si>
  <si>
    <t>Copey</t>
  </si>
  <si>
    <t>Cantón: Curridabat</t>
  </si>
  <si>
    <t>Granadilla</t>
  </si>
  <si>
    <t>Sánchez</t>
  </si>
  <si>
    <t>Tirrases</t>
  </si>
  <si>
    <t>Cantón: Pérez Zeledón</t>
  </si>
  <si>
    <t>San Isidro de El General</t>
  </si>
  <si>
    <t>El 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</si>
  <si>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</si>
  <si>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</si>
  <si>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</si>
  <si>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</si>
  <si>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</si>
  <si>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</si>
  <si>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</si>
  <si>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</si>
  <si>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La Amistad</t>
  </si>
  <si>
    <t>Cantón: León Cortés Castro</t>
  </si>
  <si>
    <t>San Andrés</t>
  </si>
  <si>
    <t>Llano Bonito</t>
  </si>
  <si>
    <t>CUADRO 4</t>
  </si>
  <si>
    <t>ALAJUELA: ELECTORADO EN EL PADRÓN ELECTORAL AL MES DE DICIEMBRE 2025</t>
  </si>
  <si>
    <t>Provincia: Alajuela</t>
  </si>
  <si>
    <t>Cantón: Alajuela</t>
  </si>
  <si>
    <t>Carrizal</t>
  </si>
  <si>
    <t>Guácima</t>
  </si>
  <si>
    <t>Río Segundo</t>
  </si>
  <si>
    <t>Turrúcares</t>
  </si>
  <si>
    <t>Tambor</t>
  </si>
  <si>
    <t>Garita</t>
  </si>
  <si>
    <t>Cantón: San Ramón</t>
  </si>
  <si>
    <t>Piedades Norte</t>
  </si>
  <si>
    <t>Piedades Sur</t>
  </si>
  <si>
    <t>San Rafáel</t>
  </si>
  <si>
    <t>Ángeles</t>
  </si>
  <si>
    <t>Alfaro</t>
  </si>
  <si>
    <t>Volio</t>
  </si>
  <si>
    <t>Zapotal</t>
  </si>
  <si>
    <t>Peñas Blancas</t>
  </si>
  <si>
    <t>Cantón: Grecia</t>
  </si>
  <si>
    <t>San Roque</t>
  </si>
  <si>
    <t>Tacares</t>
  </si>
  <si>
    <t>Puente de Piedra</t>
  </si>
  <si>
    <t>Bolívar</t>
  </si>
  <si>
    <t>Cantón: San Mateo</t>
  </si>
  <si>
    <t>Desmonte</t>
  </si>
  <si>
    <t>Jesús María</t>
  </si>
  <si>
    <t>Labrador</t>
  </si>
  <si>
    <t>Cantón: Atenas</t>
  </si>
  <si>
    <t>Jesús</t>
  </si>
  <si>
    <t>Santa Eulalia</t>
  </si>
  <si>
    <t>Escobal</t>
  </si>
  <si>
    <t>Cantón: Naranjo</t>
  </si>
  <si>
    <t>Cirrí Sur</t>
  </si>
  <si>
    <t>El Rosario</t>
  </si>
  <si>
    <t>Palmitos</t>
  </si>
  <si>
    <t>Cantón: Palmares</t>
  </si>
  <si>
    <t>Zaragoza</t>
  </si>
  <si>
    <t>Candelaria</t>
  </si>
  <si>
    <t>Esquipulas</t>
  </si>
  <si>
    <t>La Granja</t>
  </si>
  <si>
    <t>Cantón: Poás</t>
  </si>
  <si>
    <t>Carrillos</t>
  </si>
  <si>
    <t>Sabana Redonda</t>
  </si>
  <si>
    <t>Cantón: Orotina</t>
  </si>
  <si>
    <t>El Mastate</t>
  </si>
  <si>
    <t>Hacienda Vieja</t>
  </si>
  <si>
    <t>Coyolar</t>
  </si>
  <si>
    <t>La Ceiba</t>
  </si>
  <si>
    <t>Cantón: San Carlos</t>
  </si>
  <si>
    <t>Quesada</t>
  </si>
  <si>
    <t>Florencia</t>
  </si>
  <si>
    <t>Buenavista</t>
  </si>
  <si>
    <t>Aguas Zarcas</t>
  </si>
  <si>
    <t>Venecia</t>
  </si>
  <si>
    <t>Pital</t>
  </si>
  <si>
    <t>La Fortuna</t>
  </si>
  <si>
    <t>La Tigra</t>
  </si>
  <si>
    <t>La Palmera</t>
  </si>
  <si>
    <t>Venado</t>
  </si>
  <si>
    <t>Cutris</t>
  </si>
  <si>
    <t>Pocosol</t>
  </si>
  <si>
    <t>Cantón: Zarcero</t>
  </si>
  <si>
    <t>Laguna</t>
  </si>
  <si>
    <t>Tapesco</t>
  </si>
  <si>
    <t>Palmira</t>
  </si>
  <si>
    <t>Brisas</t>
  </si>
  <si>
    <t>Cantón: Sarchí</t>
  </si>
  <si>
    <t>Sarchí Norte</t>
  </si>
  <si>
    <t>Sarchí Sur</t>
  </si>
  <si>
    <t>Toro Amarillo</t>
  </si>
  <si>
    <t>Rodríguez</t>
  </si>
  <si>
    <t>Cantón: Upala</t>
  </si>
  <si>
    <t>Aguas Claras</t>
  </si>
  <si>
    <t>San José o Pizote</t>
  </si>
  <si>
    <t>Bijagua</t>
  </si>
  <si>
    <t>Delicias</t>
  </si>
  <si>
    <t>Dos Ríos</t>
  </si>
  <si>
    <t>Yolillal</t>
  </si>
  <si>
    <t>Canalete</t>
  </si>
  <si>
    <t>Cantón: Los Chiles</t>
  </si>
  <si>
    <t>Caño Negro</t>
  </si>
  <si>
    <t>El Amparo</t>
  </si>
  <si>
    <t>San Jorge</t>
  </si>
  <si>
    <t>Cantón: Guatuso</t>
  </si>
  <si>
    <t>Cote</t>
  </si>
  <si>
    <t>Katira</t>
  </si>
  <si>
    <t>Cantón: Río Cuarto</t>
  </si>
  <si>
    <t>Santa Rita</t>
  </si>
  <si>
    <t>Santa Isabel</t>
  </si>
  <si>
    <t>CUADRO 5</t>
  </si>
  <si>
    <t>CARTAGO: ELECTORADO EN EL PADRÓN ELECTORAL AL MES DE DICIEMBRE 2025</t>
  </si>
  <si>
    <t>Provincia: Cartago</t>
  </si>
  <si>
    <t>Cantón: Cartago</t>
  </si>
  <si>
    <t>Oriental</t>
  </si>
  <si>
    <t>Occidental</t>
  </si>
  <si>
    <t>San Nicolás</t>
  </si>
  <si>
    <t>Aguacaliente o San Francisco</t>
  </si>
  <si>
    <t>Guadalupe o Arenilla</t>
  </si>
  <si>
    <t>Corralillo</t>
  </si>
  <si>
    <t>Tierra Blanca</t>
  </si>
  <si>
    <t>Dulce Nombre</t>
  </si>
  <si>
    <t>Llano Grande</t>
  </si>
  <si>
    <t>Quebradilla</t>
  </si>
  <si>
    <t>Cantón: Paraíso</t>
  </si>
  <si>
    <t>Orosi</t>
  </si>
  <si>
    <t>Cachí</t>
  </si>
  <si>
    <t>Llanos de Santa Lucía</t>
  </si>
  <si>
    <t>Birrisito</t>
  </si>
  <si>
    <t>Cantón: La Unión</t>
  </si>
  <si>
    <t>Tres Ríos</t>
  </si>
  <si>
    <t>San Diego</t>
  </si>
  <si>
    <t>Río Azul</t>
  </si>
  <si>
    <t>Cantón: Jiménez</t>
  </si>
  <si>
    <t>Juan Viñas</t>
  </si>
  <si>
    <t>Tucurrique</t>
  </si>
  <si>
    <t>La Victoria</t>
  </si>
  <si>
    <t>Cantón: Turrialba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</si>
  <si>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</si>
  <si>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</si>
  <si>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</si>
  <si>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</si>
  <si>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</si>
  <si>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</si>
  <si>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</si>
  <si>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</si>
  <si>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</si>
  <si>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</si>
  <si>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Cantón: Alvarado</t>
  </si>
  <si>
    <t>Pacayas</t>
  </si>
  <si>
    <t>Cervantes</t>
  </si>
  <si>
    <t>Capellades</t>
  </si>
  <si>
    <t>Cantón: Oreamuno</t>
  </si>
  <si>
    <t>Cot</t>
  </si>
  <si>
    <t>Potrero Cerrado</t>
  </si>
  <si>
    <t>Cipreses</t>
  </si>
  <si>
    <t>Cantón: El Guarco</t>
  </si>
  <si>
    <t>El Tejar</t>
  </si>
  <si>
    <t>Tobosi</t>
  </si>
  <si>
    <t>Patio de Agua</t>
  </si>
  <si>
    <t>CUADRO 6</t>
  </si>
  <si>
    <t>HEREDIA: ELECTORADO EN EL PADRÓN ELECTORAL AL MES DE DICIEMBRE 2025</t>
  </si>
  <si>
    <t>Provincia: Heredia</t>
  </si>
  <si>
    <t>Cantón: Heredia</t>
  </si>
  <si>
    <t>Ulloa</t>
  </si>
  <si>
    <t>Varablanca</t>
  </si>
  <si>
    <t>Cantón: Barva</t>
  </si>
  <si>
    <t>Santa Lucía</t>
  </si>
  <si>
    <t>San José de la Montaña</t>
  </si>
  <si>
    <t>Puente Salas</t>
  </si>
  <si>
    <t>Cantón: Santo Domingo</t>
  </si>
  <si>
    <t>Paracito</t>
  </si>
  <si>
    <t>Santo Tomás</t>
  </si>
  <si>
    <t>Tures</t>
  </si>
  <si>
    <t>Pará</t>
  </si>
  <si>
    <t>Cantón: Santa Bárbara</t>
  </si>
  <si>
    <t>Purabá</t>
  </si>
  <si>
    <t>Cantón: San Rafael</t>
  </si>
  <si>
    <t>Los Ángeles</t>
  </si>
  <si>
    <t>Cantón: San Isidro</t>
  </si>
  <si>
    <t>Cantón: Belén</t>
  </si>
  <si>
    <t>La Ribera</t>
  </si>
  <si>
    <t>La Asunción</t>
  </si>
  <si>
    <t>Cantón: Flores</t>
  </si>
  <si>
    <t>San Joaquín</t>
  </si>
  <si>
    <t>Barrantes</t>
  </si>
  <si>
    <t>Llorente</t>
  </si>
  <si>
    <t>Cantón: San Pablo</t>
  </si>
  <si>
    <t>Rincón de Sabanilla</t>
  </si>
  <si>
    <t>Cantón: Sarapiquí</t>
  </si>
  <si>
    <t>Puerto Viejo</t>
  </si>
  <si>
    <t>La Virgen</t>
  </si>
  <si>
    <t>Horquetas</t>
  </si>
  <si>
    <t>Llanuras del Gaspar</t>
  </si>
  <si>
    <t>Cureña</t>
  </si>
  <si>
    <t>CUADRO 7</t>
  </si>
  <si>
    <t>GUANACASTE: ELECTORADO EN EL PADRÓN ELECTORAL AL MES DE DICIEMBRE 2025</t>
  </si>
  <si>
    <t>Provincia: Guanacaste</t>
  </si>
  <si>
    <t>Cantón: Liberia</t>
  </si>
  <si>
    <t>Cañas Dulces</t>
  </si>
  <si>
    <t>Mayorga</t>
  </si>
  <si>
    <t>Nacascolo</t>
  </si>
  <si>
    <t>Curubandé</t>
  </si>
  <si>
    <t>Cantón: Nicoya</t>
  </si>
  <si>
    <t>Mansión</t>
  </si>
  <si>
    <t>Quebrada Honda</t>
  </si>
  <si>
    <t>Sámara</t>
  </si>
  <si>
    <t>Nosara</t>
  </si>
  <si>
    <t>Belén de Nosarita</t>
  </si>
  <si>
    <t>Cantón: Santa Cruz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</si>
  <si>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</si>
  <si>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</si>
  <si>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</si>
  <si>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</si>
  <si>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</si>
  <si>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</si>
  <si>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</si>
  <si>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</si>
  <si>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Cantón: Bagaces</t>
  </si>
  <si>
    <t>Mogote</t>
  </si>
  <si>
    <t>Río Naranjo</t>
  </si>
  <si>
    <t>Cantón: Carrillo</t>
  </si>
  <si>
    <t>Filadelfia</t>
  </si>
  <si>
    <t>Sardinal</t>
  </si>
  <si>
    <t>Cantón: Cañas</t>
  </si>
  <si>
    <t>Bebedero</t>
  </si>
  <si>
    <t>Porozal</t>
  </si>
  <si>
    <t>Cantón: Abangares</t>
  </si>
  <si>
    <t>Las Juntas</t>
  </si>
  <si>
    <t>Sierra</t>
  </si>
  <si>
    <t>Colorado</t>
  </si>
  <si>
    <t>Cantón: Tilarán</t>
  </si>
  <si>
    <t>Quebrada Grande</t>
  </si>
  <si>
    <t>Tronadora</t>
  </si>
  <si>
    <t>Líbano</t>
  </si>
  <si>
    <t>Tierras Morenas</t>
  </si>
  <si>
    <t>Arenal</t>
  </si>
  <si>
    <t>Cabeceras</t>
  </si>
  <si>
    <t>Cantón: Nandayure</t>
  </si>
  <si>
    <t>Carmona</t>
  </si>
  <si>
    <t>Porvenir</t>
  </si>
  <si>
    <t>Bejuco</t>
  </si>
  <si>
    <t>Cantón: La Cruz</t>
  </si>
  <si>
    <t>Santa Cecilia</t>
  </si>
  <si>
    <t>La Garita</t>
  </si>
  <si>
    <t>Santa Elena</t>
  </si>
  <si>
    <t>Cantón: Hojancha</t>
  </si>
  <si>
    <t>Monte Romo</t>
  </si>
  <si>
    <t>Puerto Carrillo</t>
  </si>
  <si>
    <t>Huacas</t>
  </si>
  <si>
    <t>Matambú</t>
  </si>
  <si>
    <t>CUADRO 8</t>
  </si>
  <si>
    <t>PUNTARENAS: ELECTORADO EN EL PADRÓN ELECTORAL AL MES DE DICIEMBRE 2025</t>
  </si>
  <si>
    <t>Provincia: Puntarenas</t>
  </si>
  <si>
    <t>Cantón: Puntarenas</t>
  </si>
  <si>
    <t>Pitahaya</t>
  </si>
  <si>
    <t>Chomes</t>
  </si>
  <si>
    <t>Lepanto</t>
  </si>
  <si>
    <t>Paquera</t>
  </si>
  <si>
    <t>Manzanillo</t>
  </si>
  <si>
    <t>Guacimal</t>
  </si>
  <si>
    <t>Barranca</t>
  </si>
  <si>
    <t>Isla del Coco</t>
  </si>
  <si>
    <t>Cobano</t>
  </si>
  <si>
    <t>Chacarita</t>
  </si>
  <si>
    <t>Chira</t>
  </si>
  <si>
    <t>Acapulco</t>
  </si>
  <si>
    <t>El Roble</t>
  </si>
  <si>
    <t>Arancibia</t>
  </si>
  <si>
    <t>Cantón: Esparza</t>
  </si>
  <si>
    <t>Espíritu Santo</t>
  </si>
  <si>
    <t>San Juan Grande</t>
  </si>
  <si>
    <t>Macacona</t>
  </si>
  <si>
    <t>Caldera</t>
  </si>
  <si>
    <t>Cantón: Buenos Aires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</si>
  <si>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</si>
  <si>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</si>
  <si>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</si>
  <si>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</si>
  <si>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</si>
  <si>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</si>
  <si>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</si>
  <si>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</si>
  <si>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Cantón: Montes De Oro</t>
  </si>
  <si>
    <t>Miramar</t>
  </si>
  <si>
    <t>Cantón: Osa</t>
  </si>
  <si>
    <t>Puerto Cortés</t>
  </si>
  <si>
    <t>Palmar</t>
  </si>
  <si>
    <t>Sierpe</t>
  </si>
  <si>
    <t>Bahía Ballena</t>
  </si>
  <si>
    <t>Piedras Blancas</t>
  </si>
  <si>
    <t>Bahía Drake</t>
  </si>
  <si>
    <t>Cantón: Quepos</t>
  </si>
  <si>
    <t>Savegre</t>
  </si>
  <si>
    <t>Naranjito</t>
  </si>
  <si>
    <t>Cantón: Golfito</t>
  </si>
  <si>
    <t>Guaycará</t>
  </si>
  <si>
    <t>Pavón</t>
  </si>
  <si>
    <t>Cantón: Coto Brus</t>
  </si>
  <si>
    <t>San Vito</t>
  </si>
  <si>
    <t>Sabalito</t>
  </si>
  <si>
    <t>Agua Buena</t>
  </si>
  <si>
    <t>Limoncito</t>
  </si>
  <si>
    <t>Pittier</t>
  </si>
  <si>
    <t>Gutiérrez Braun</t>
  </si>
  <si>
    <t>Cantón: Parrita</t>
  </si>
  <si>
    <t>Cantón: Corredores</t>
  </si>
  <si>
    <t>Corredor</t>
  </si>
  <si>
    <t>La Cuesta</t>
  </si>
  <si>
    <t>Canoas</t>
  </si>
  <si>
    <t>Laurel</t>
  </si>
  <si>
    <t>Cantón: Garabito</t>
  </si>
  <si>
    <t>Jacó</t>
  </si>
  <si>
    <t>Tárcoles</t>
  </si>
  <si>
    <t>Lagunillas</t>
  </si>
  <si>
    <t>Cantón: Monteverde</t>
  </si>
  <si>
    <t>Cantón: Puerto Jiménez</t>
  </si>
  <si>
    <t>CUADRO 9</t>
  </si>
  <si>
    <t>LIMÓN: ELECTORADO EN EL PADRÓN ELECTORAL AL MES DE DICIEMBRE 2025</t>
  </si>
  <si>
    <t>Provincia: Limón</t>
  </si>
  <si>
    <t>Cantón: Limón</t>
  </si>
  <si>
    <t>Valle La Estrella</t>
  </si>
  <si>
    <t>Río Blanco</t>
  </si>
  <si>
    <t>Matama</t>
  </si>
  <si>
    <t>Cantón: Pococí</t>
  </si>
  <si>
    <t>Guápiles</t>
  </si>
  <si>
    <t>Rita</t>
  </si>
  <si>
    <t>Roxana</t>
  </si>
  <si>
    <t>Cariari</t>
  </si>
  <si>
    <t>La Colonia</t>
  </si>
  <si>
    <t>Cantón: Siquirres</t>
  </si>
  <si>
    <t>Pacuarito</t>
  </si>
  <si>
    <t>Florida</t>
  </si>
  <si>
    <t>Germania</t>
  </si>
  <si>
    <t>El Cairo</t>
  </si>
  <si>
    <t>La Alegría</t>
  </si>
  <si>
    <t>Reventazón</t>
  </si>
  <si>
    <t>Cantón: Talamanca</t>
  </si>
  <si>
    <t>Bratsi</t>
  </si>
  <si>
    <t>Sixaola</t>
  </si>
  <si>
    <t>Cahuita</t>
  </si>
  <si>
    <t>Telire</t>
  </si>
  <si>
    <t>Cantón: Matina</t>
  </si>
  <si>
    <t>Batán</t>
  </si>
  <si>
    <t>Carrandí</t>
  </si>
  <si>
    <t>Cantón: Guácimo</t>
  </si>
  <si>
    <t>Pocora</t>
  </si>
  <si>
    <t>Río Jiménez</t>
  </si>
  <si>
    <t>Duacarí</t>
  </si>
  <si>
    <t>CUADRO 10</t>
  </si>
  <si>
    <t>COSTA RICA: ELECTORADO POR PROVINCIA, SEGÚN SEXO Y</t>
  </si>
  <si>
    <t>GRUPO DE EDAD, AL 31 DE MARZO 2026</t>
  </si>
  <si>
    <t>Sexo y grupo de edad</t>
  </si>
  <si>
    <r>
      <t>En el extranjero</t>
    </r>
    <r>
      <rPr>
        <b/>
        <vertAlign val="superscript"/>
        <sz val="10"/>
        <rFont val="Tahoma"/>
        <family val="2"/>
      </rPr>
      <t>1/</t>
    </r>
  </si>
  <si>
    <t>18 - 19</t>
  </si>
  <si>
    <t xml:space="preserve">20 - 24        </t>
  </si>
  <si>
    <t xml:space="preserve">25 - 29        </t>
  </si>
  <si>
    <t xml:space="preserve">30 - 34        </t>
  </si>
  <si>
    <t xml:space="preserve">35 - 39        </t>
  </si>
  <si>
    <t xml:space="preserve">40 - 44        </t>
  </si>
  <si>
    <t xml:space="preserve">45 - 49        </t>
  </si>
  <si>
    <t xml:space="preserve">50 - 54        </t>
  </si>
  <si>
    <t xml:space="preserve">55 - 59        </t>
  </si>
  <si>
    <t xml:space="preserve">60 - 64        </t>
  </si>
  <si>
    <t xml:space="preserve">65 - 69        </t>
  </si>
  <si>
    <t xml:space="preserve">70 - 74        </t>
  </si>
  <si>
    <t xml:space="preserve">75 - 79        </t>
  </si>
  <si>
    <t xml:space="preserve">80 - 84        </t>
  </si>
  <si>
    <t>85 - 89</t>
  </si>
  <si>
    <t xml:space="preserve">90 - 94        </t>
  </si>
  <si>
    <t xml:space="preserve">95 - 99        </t>
  </si>
  <si>
    <t xml:space="preserve">100 y más       </t>
  </si>
  <si>
    <t>20 - 24</t>
  </si>
  <si>
    <r>
      <t xml:space="preserve">1/ </t>
    </r>
    <r>
      <rPr>
        <sz val="9"/>
        <rFont val="Tahoma"/>
        <family val="2"/>
      </rPr>
      <t>Personas costarricenses inscritas que pueden ejercer el voto en extranjero para designar los puestos de Presidencia y Vicepresidencias, así como en consultas populares de orden nacional, según el artículo 187 del Código Electoral.</t>
    </r>
  </si>
  <si>
    <t>GRÁFICO 1</t>
  </si>
  <si>
    <t>POR MES, SEGÚN PROVINCIA Y SEXO, AL 31 DE DICIEMBRE DE 2018</t>
  </si>
  <si>
    <t>COSTA RICA: PORCENTAJE DEL ELECTORADO, POR SEXO Y GRUPO DE EDAD</t>
  </si>
  <si>
    <t>AL 31 DE MARZO 2026</t>
  </si>
  <si>
    <t>GRUPOS DE EDAD</t>
  </si>
  <si>
    <t>ELECTORES</t>
  </si>
  <si>
    <t>PORCENTAJE</t>
  </si>
  <si>
    <t>Menos de 20</t>
  </si>
  <si>
    <t xml:space="preserve">20 a 24 </t>
  </si>
  <si>
    <t xml:space="preserve">25 a 29 </t>
  </si>
  <si>
    <t xml:space="preserve">30 a 34 </t>
  </si>
  <si>
    <t xml:space="preserve">35 a 39 </t>
  </si>
  <si>
    <t xml:space="preserve">40 a 44 </t>
  </si>
  <si>
    <t xml:space="preserve">45 a 49 </t>
  </si>
  <si>
    <t xml:space="preserve">50 a 54 </t>
  </si>
  <si>
    <t xml:space="preserve">55 a 59 </t>
  </si>
  <si>
    <t xml:space="preserve">60 a 64 </t>
  </si>
  <si>
    <t xml:space="preserve">65 a 69 </t>
  </si>
  <si>
    <t xml:space="preserve">70 a 74 </t>
  </si>
  <si>
    <t>75 a 79</t>
  </si>
  <si>
    <t>80 a 84</t>
  </si>
  <si>
    <t>85 a 89</t>
  </si>
  <si>
    <t>90 y más</t>
  </si>
  <si>
    <t>Fuente: Cuadro 10.</t>
  </si>
  <si>
    <t>CUADRO 11</t>
  </si>
  <si>
    <r>
      <t>COSTA RICA: ELECTORADO EN EL PADRÓN INSCRITO EN EL EXTRANJERO</t>
    </r>
    <r>
      <rPr>
        <b/>
        <vertAlign val="superscript"/>
        <sz val="11"/>
        <rFont val="Tahoma"/>
        <family val="2"/>
      </rPr>
      <t>1/</t>
    </r>
  </si>
  <si>
    <t>POR SEXO, SEGÚN CONTINENTE Y PAÍS</t>
  </si>
  <si>
    <t>Continente y país</t>
  </si>
  <si>
    <t>%</t>
  </si>
  <si>
    <t>América</t>
  </si>
  <si>
    <t>Estados Unidos</t>
  </si>
  <si>
    <t>Canadá</t>
  </si>
  <si>
    <t>Nicaragua</t>
  </si>
  <si>
    <t>Panamá</t>
  </si>
  <si>
    <t>México</t>
  </si>
  <si>
    <t>Colombia</t>
  </si>
  <si>
    <t>Guatemala</t>
  </si>
  <si>
    <t>El Salvador</t>
  </si>
  <si>
    <t>Chile</t>
  </si>
  <si>
    <t>Honduras</t>
  </si>
  <si>
    <t>Argentina</t>
  </si>
  <si>
    <t>Ecuador</t>
  </si>
  <si>
    <t>Perú</t>
  </si>
  <si>
    <t>Republica Dominicana</t>
  </si>
  <si>
    <t>Paraguay</t>
  </si>
  <si>
    <t>Bolivia</t>
  </si>
  <si>
    <t>Uruguay</t>
  </si>
  <si>
    <t>Cuba</t>
  </si>
  <si>
    <t>Jamaica</t>
  </si>
  <si>
    <t>Europa</t>
  </si>
  <si>
    <t>España</t>
  </si>
  <si>
    <t>Alemania</t>
  </si>
  <si>
    <t>Inglaterra</t>
  </si>
  <si>
    <t>Francia</t>
  </si>
  <si>
    <t>Suiza</t>
  </si>
  <si>
    <t>Holanda</t>
  </si>
  <si>
    <t>Italia</t>
  </si>
  <si>
    <t>Austria</t>
  </si>
  <si>
    <t>Bélgica</t>
  </si>
  <si>
    <t>Rusia</t>
  </si>
  <si>
    <t>Turquía</t>
  </si>
  <si>
    <t>Asia</t>
  </si>
  <si>
    <t>Israel</t>
  </si>
  <si>
    <t>China</t>
  </si>
  <si>
    <t>Japón</t>
  </si>
  <si>
    <t>Emiratos Árabes Unidos</t>
  </si>
  <si>
    <t>Singapur</t>
  </si>
  <si>
    <t>Qatar</t>
  </si>
  <si>
    <t>Corea</t>
  </si>
  <si>
    <t>India</t>
  </si>
  <si>
    <t>Indonesia</t>
  </si>
  <si>
    <t>Oceanía</t>
  </si>
  <si>
    <t>Australia</t>
  </si>
  <si>
    <t>África</t>
  </si>
  <si>
    <t>Kenia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</si>
  <si>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</si>
  <si>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CUADRO 12</t>
  </si>
  <si>
    <r>
      <t>COSTA RICA: ELECTORADO NATURALIZADO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SEXO, SEGÚN CONTINENTE Y PAÍS</t>
    </r>
  </si>
  <si>
    <t>Venezuela</t>
  </si>
  <si>
    <t>Haití</t>
  </si>
  <si>
    <t>Costa Rica (Opción)</t>
  </si>
  <si>
    <t>Puerto Rico</t>
  </si>
  <si>
    <t>Belice</t>
  </si>
  <si>
    <t>Trinidad y Tobago</t>
  </si>
  <si>
    <t>Guayana</t>
  </si>
  <si>
    <t>Aruba</t>
  </si>
  <si>
    <t>Curazao</t>
  </si>
  <si>
    <t>Bahamas</t>
  </si>
  <si>
    <t>Barbados</t>
  </si>
  <si>
    <t>Surinam</t>
  </si>
  <si>
    <t>Bermuda</t>
  </si>
  <si>
    <t>San Vicente y las Granadinas</t>
  </si>
  <si>
    <t>Dominica</t>
  </si>
  <si>
    <t>Santa Lucia</t>
  </si>
  <si>
    <t>Taiwán</t>
  </si>
  <si>
    <t>Hong Kong</t>
  </si>
  <si>
    <t>Filipinas</t>
  </si>
  <si>
    <t>Irán</t>
  </si>
  <si>
    <t>Siria</t>
  </si>
  <si>
    <t>Corea del Sur</t>
  </si>
  <si>
    <t>Jordania</t>
  </si>
  <si>
    <t>Palestina</t>
  </si>
  <si>
    <t>Pakistán</t>
  </si>
  <si>
    <t>Kirguistán</t>
  </si>
  <si>
    <t>Kuwait</t>
  </si>
  <si>
    <t>Uzbekistán</t>
  </si>
  <si>
    <t>Macao</t>
  </si>
  <si>
    <t>Vietnam</t>
  </si>
  <si>
    <t>Kazajstán</t>
  </si>
  <si>
    <t>Tailandia</t>
  </si>
  <si>
    <t>Irak</t>
  </si>
  <si>
    <t>Nepal</t>
  </si>
  <si>
    <t>Azerbaiyán</t>
  </si>
  <si>
    <t>Bangladesh</t>
  </si>
  <si>
    <t>Tayikistán</t>
  </si>
  <si>
    <t>Afganistán</t>
  </si>
  <si>
    <t>Mongolia</t>
  </si>
  <si>
    <t>Armenia</t>
  </si>
  <si>
    <t>Emiratos Arabes Unidos</t>
  </si>
  <si>
    <t>Laos</t>
  </si>
  <si>
    <t>Malasia</t>
  </si>
  <si>
    <t>Oman</t>
  </si>
  <si>
    <t>Sri Lanka</t>
  </si>
  <si>
    <t>Turkmenistan</t>
  </si>
  <si>
    <t>Yemen</t>
  </si>
  <si>
    <t>Ucrania</t>
  </si>
  <si>
    <t>Polonia</t>
  </si>
  <si>
    <t>Rumania</t>
  </si>
  <si>
    <t>Paises Bajos (Holanda)</t>
  </si>
  <si>
    <t>Reino Unido de Gran Bretaña</t>
  </si>
  <si>
    <t>Portugal</t>
  </si>
  <si>
    <t>Bulgaria</t>
  </si>
  <si>
    <t>República Checa</t>
  </si>
  <si>
    <t>Suecia</t>
  </si>
  <si>
    <t>Georgia</t>
  </si>
  <si>
    <t>Hungría</t>
  </si>
  <si>
    <t>Bielorrusia</t>
  </si>
  <si>
    <t>Croacia</t>
  </si>
  <si>
    <t>Letonia</t>
  </si>
  <si>
    <t>Dinamarca</t>
  </si>
  <si>
    <t>Eslovaquia</t>
  </si>
  <si>
    <t>Irlanda</t>
  </si>
  <si>
    <t>Finlandia</t>
  </si>
  <si>
    <t>Noruega</t>
  </si>
  <si>
    <t>Eslovenia</t>
  </si>
  <si>
    <t>Serbia</t>
  </si>
  <si>
    <t>Albania</t>
  </si>
  <si>
    <t>Lituania</t>
  </si>
  <si>
    <t>Estonia</t>
  </si>
  <si>
    <t>Luxenburgo</t>
  </si>
  <si>
    <t>Moldavia</t>
  </si>
  <si>
    <t>Montenegro</t>
  </si>
  <si>
    <t>Chipre</t>
  </si>
  <si>
    <t>Republica de Macedonia del Norte</t>
  </si>
  <si>
    <t>Egipto</t>
  </si>
  <si>
    <t>Nigeria</t>
  </si>
  <si>
    <t>Marruecos</t>
  </si>
  <si>
    <t>Argelia</t>
  </si>
  <si>
    <t>Sudáfrica</t>
  </si>
  <si>
    <t>Libia</t>
  </si>
  <si>
    <t>Túnez</t>
  </si>
  <si>
    <t>Tanzania</t>
  </si>
  <si>
    <t>Mozambique</t>
  </si>
  <si>
    <t>Sudan</t>
  </si>
  <si>
    <t>Uganda</t>
  </si>
  <si>
    <t>Angola</t>
  </si>
  <si>
    <t>Cabo Verde</t>
  </si>
  <si>
    <t>Burundi</t>
  </si>
  <si>
    <t>Camerun</t>
  </si>
  <si>
    <t>Ghana</t>
  </si>
  <si>
    <t>Guinea</t>
  </si>
  <si>
    <t>Guinea Bisáu</t>
  </si>
  <si>
    <t>República de Mauricio</t>
  </si>
  <si>
    <t>Somalia</t>
  </si>
  <si>
    <t>Zambia</t>
  </si>
  <si>
    <t>Zimbabwe</t>
  </si>
  <si>
    <t>Nueva Zelanda</t>
  </si>
  <si>
    <t>Apátrida</t>
  </si>
  <si>
    <t>No indica</t>
  </si>
  <si>
    <r>
      <t>1/</t>
    </r>
    <r>
      <rPr>
        <sz val="9"/>
        <rFont val="Tahoma"/>
        <family val="2"/>
      </rPr>
      <t xml:space="preserve"> Personas costarricenses naturalizadas que ejercen el voto para designar los puestos de Presidencia y Vicepresidencias, así como en consultas populares de orden nacional, según el artículo 187 del Código Electoral.</t>
    </r>
  </si>
  <si>
    <t>Fuente: Base de datos del Padrón Nacional Electoral del Tribunal Supremo de Elecciones.</t>
  </si>
  <si>
    <t>GRÁFICO 2</t>
  </si>
  <si>
    <t>COSTA RICA: PORCENTAJE DEL ELECTORADO NATURALIZADO</t>
  </si>
  <si>
    <t>Resto de países</t>
  </si>
  <si>
    <t>POR PAÍS DE ORIGEN, AL 31 DE MARZO 2026</t>
  </si>
  <si>
    <t>Los datos se copian del cuadro respectivo</t>
  </si>
  <si>
    <t xml:space="preserve">ya que el total de cada país puede variar </t>
  </si>
  <si>
    <t>LUGAR</t>
  </si>
  <si>
    <t>COD_ORIGEN</t>
  </si>
  <si>
    <t>NICARAGUA</t>
  </si>
  <si>
    <t>COLOMBIA</t>
  </si>
  <si>
    <t>EL SALVADOR</t>
  </si>
  <si>
    <t>VENEZUELA</t>
  </si>
  <si>
    <t>PANAMÁ</t>
  </si>
  <si>
    <t>CUBA</t>
  </si>
  <si>
    <t>PERÚ</t>
  </si>
  <si>
    <t>CHINA</t>
  </si>
  <si>
    <t>Fuente:  Cuadro 12.</t>
  </si>
  <si>
    <t>ESTADOS UNIDOS</t>
  </si>
  <si>
    <t>REPUBLICA DOMINICANA</t>
  </si>
  <si>
    <t>HONDURAS</t>
  </si>
  <si>
    <t>GUATEMALA</t>
  </si>
  <si>
    <t>MÉXICO</t>
  </si>
  <si>
    <t>ESPAÑA</t>
  </si>
  <si>
    <t>CHILE</t>
  </si>
  <si>
    <t>TAIWÁN</t>
  </si>
  <si>
    <t>ECUADOR</t>
  </si>
  <si>
    <t>ARGENTINA</t>
  </si>
  <si>
    <t>ITALIA</t>
  </si>
  <si>
    <t>CANADÁ</t>
  </si>
  <si>
    <t>FRANCIA</t>
  </si>
  <si>
    <t>RUSIA</t>
  </si>
  <si>
    <t>BOLIVIA</t>
  </si>
  <si>
    <t>BRASIL</t>
  </si>
  <si>
    <t>APATRIDA</t>
  </si>
  <si>
    <t>SUIZA</t>
  </si>
  <si>
    <t>URUGUAY</t>
  </si>
  <si>
    <t>HONG KONG</t>
  </si>
  <si>
    <t>FILIPINAS</t>
  </si>
  <si>
    <t>LÍBANO</t>
  </si>
  <si>
    <t>IRÁN</t>
  </si>
  <si>
    <t>ALEMANIA</t>
  </si>
  <si>
    <t>HAITÍ</t>
  </si>
  <si>
    <t>UCRANIA</t>
  </si>
  <si>
    <t>ISRAEL</t>
  </si>
  <si>
    <t>JAMAICA</t>
  </si>
  <si>
    <t>SIRIA</t>
  </si>
  <si>
    <t>COSTA RICA (OPCIÓN)</t>
  </si>
  <si>
    <t>POLONIA</t>
  </si>
  <si>
    <t>RUMANIA</t>
  </si>
  <si>
    <t>PUERTO RICO</t>
  </si>
  <si>
    <t>BÉLGICA</t>
  </si>
  <si>
    <t>INGLATERRA</t>
  </si>
  <si>
    <t>PAISES BAJOS (HOLANDA)</t>
  </si>
  <si>
    <t>REINO UNIDO DE GRAN BRETAÑA</t>
  </si>
  <si>
    <t>INDIA</t>
  </si>
  <si>
    <t>COREA DEL SUR</t>
  </si>
  <si>
    <t>JORDANIA</t>
  </si>
  <si>
    <t>EGIPTO</t>
  </si>
  <si>
    <t>PARAGUAY</t>
  </si>
  <si>
    <t>BELICE</t>
  </si>
  <si>
    <t>PORTUGAL</t>
  </si>
  <si>
    <t>PALESTINA</t>
  </si>
  <si>
    <t>TURQUÍA</t>
  </si>
  <si>
    <t>BULGARIA</t>
  </si>
  <si>
    <t>REPÚBLICA CHECA</t>
  </si>
  <si>
    <t>SUECIA</t>
  </si>
  <si>
    <t>NIGERIA</t>
  </si>
  <si>
    <t>GEORGIA</t>
  </si>
  <si>
    <t>AUSTRALIA</t>
  </si>
  <si>
    <t>MARRUECOS</t>
  </si>
  <si>
    <t>TRINIDAD Y TOBAGO</t>
  </si>
  <si>
    <t>ARGELIA</t>
  </si>
  <si>
    <t>HUNGRÍA</t>
  </si>
  <si>
    <t>GUAYANA</t>
  </si>
  <si>
    <t>PAKISTÁN</t>
  </si>
  <si>
    <t>KIRGUISTÁN</t>
  </si>
  <si>
    <t>JAPÓN</t>
  </si>
  <si>
    <t>KUWAIT</t>
  </si>
  <si>
    <t>UZBEKISTÁN</t>
  </si>
  <si>
    <t>AUSTRIA</t>
  </si>
  <si>
    <t>BIELORRUSIA</t>
  </si>
  <si>
    <t>CROACIA</t>
  </si>
  <si>
    <t>GRECIA</t>
  </si>
  <si>
    <t>SUDÁFRICA</t>
  </si>
  <si>
    <t>MACAO</t>
  </si>
  <si>
    <t>VIETNAM</t>
  </si>
  <si>
    <t>LETONIA</t>
  </si>
  <si>
    <t>KAZAJSTÁN</t>
  </si>
  <si>
    <t>DINAMARCA</t>
  </si>
  <si>
    <t>LIBIA</t>
  </si>
  <si>
    <t>TÚNEZ</t>
  </si>
  <si>
    <t>ESLOVAQUIA</t>
  </si>
  <si>
    <t>IRLANDA</t>
  </si>
  <si>
    <t>ARUBA</t>
  </si>
  <si>
    <t>CURAZAO</t>
  </si>
  <si>
    <t>TAILANDIA</t>
  </si>
  <si>
    <t>FINLANDIA</t>
  </si>
  <si>
    <t>IRAK</t>
  </si>
  <si>
    <t>NEPAL</t>
  </si>
  <si>
    <t>NORUEGA</t>
  </si>
  <si>
    <t>NUEVA ZELANDA</t>
  </si>
  <si>
    <t>TANZANIA</t>
  </si>
  <si>
    <t>AZERBAIYÁN</t>
  </si>
  <si>
    <t>BANGLADESH</t>
  </si>
  <si>
    <t>TAYIKISTÁN</t>
  </si>
  <si>
    <t>ESLOVENIA</t>
  </si>
  <si>
    <t>SERBIA</t>
  </si>
  <si>
    <t>MOZAMBIQUE</t>
  </si>
  <si>
    <t>SUDAN</t>
  </si>
  <si>
    <t>UGANDA</t>
  </si>
  <si>
    <t>BAHAMAS</t>
  </si>
  <si>
    <t>BARBADOS</t>
  </si>
  <si>
    <t>SURINAM</t>
  </si>
  <si>
    <t>AFGANISTÁN</t>
  </si>
  <si>
    <t>INDONESIA</t>
  </si>
  <si>
    <t>MONGOLIA</t>
  </si>
  <si>
    <t>ALBANIA</t>
  </si>
  <si>
    <t>LITUANIA</t>
  </si>
  <si>
    <t>ANGOLA</t>
  </si>
  <si>
    <t>CABO VERDE</t>
  </si>
  <si>
    <t>KENIA</t>
  </si>
  <si>
    <t>LIBERIA</t>
  </si>
  <si>
    <t>BERMUDA</t>
  </si>
  <si>
    <t>SAN VICENTE Y LAS GRANADINAS</t>
  </si>
  <si>
    <t>ARMENIA</t>
  </si>
  <si>
    <t>ESTONIA</t>
  </si>
  <si>
    <t>LUXENBURGO</t>
  </si>
  <si>
    <t>MOLDAVIA</t>
  </si>
  <si>
    <t>MONTENEGRO</t>
  </si>
  <si>
    <t>NO INDICA</t>
  </si>
  <si>
    <t>BURUNDI</t>
  </si>
  <si>
    <t>CAMERUN</t>
  </si>
  <si>
    <t>GHANA</t>
  </si>
  <si>
    <t>GUINEA</t>
  </si>
  <si>
    <t>GUINEA BISÁU</t>
  </si>
  <si>
    <t>REPUBLICA DE MAURICIO</t>
  </si>
  <si>
    <t>SOMALIA</t>
  </si>
  <si>
    <t>ZAMBIA</t>
  </si>
  <si>
    <t>ZIMBABWE</t>
  </si>
  <si>
    <t>DOMINICA</t>
  </si>
  <si>
    <t>SANTA LUCIA</t>
  </si>
  <si>
    <t>EMIRATOS ARABES UNIDOS</t>
  </si>
  <si>
    <t>LAOS</t>
  </si>
  <si>
    <t>MALASIA</t>
  </si>
  <si>
    <t>OMAN</t>
  </si>
  <si>
    <t>SINGAPUR</t>
  </si>
  <si>
    <t>SRI LANKA</t>
  </si>
  <si>
    <t>TURKMENISTAN</t>
  </si>
  <si>
    <t>YEMEN</t>
  </si>
  <si>
    <t>CHIPRE</t>
  </si>
  <si>
    <t>REPUBLICA DE MACEDONIA DEL NORTE</t>
  </si>
  <si>
    <t>CUADRO 13</t>
  </si>
  <si>
    <t>COSTA RICA: MOVIMIENTOS AL PADRÓN NACIONAL ELECTORAL</t>
  </si>
  <si>
    <t>POR TIPO DE MOVIMIENTO, SEGÚN MES</t>
  </si>
  <si>
    <t>Mes</t>
  </si>
  <si>
    <t>Padrón Nacional Electoral anterior</t>
  </si>
  <si>
    <t>Tipo de movimiento</t>
  </si>
  <si>
    <r>
      <t xml:space="preserve">Padrón Nacional Electoral actual </t>
    </r>
    <r>
      <rPr>
        <b/>
        <vertAlign val="superscript"/>
        <sz val="10"/>
        <rFont val="Tahoma"/>
        <family val="2"/>
      </rPr>
      <t>2/</t>
    </r>
  </si>
  <si>
    <t>Inclusiones</t>
  </si>
  <si>
    <t>Exclusiones</t>
  </si>
  <si>
    <r>
      <t xml:space="preserve">Cédulas Primera vez </t>
    </r>
    <r>
      <rPr>
        <b/>
        <vertAlign val="superscript"/>
        <sz val="10"/>
        <rFont val="Tahoma"/>
        <family val="2"/>
      </rPr>
      <t>1/</t>
    </r>
  </si>
  <si>
    <t>Cédulas renovadas</t>
  </si>
  <si>
    <t>Defunción</t>
  </si>
  <si>
    <t>Cédulas vencidas</t>
  </si>
  <si>
    <t>Otras</t>
  </si>
  <si>
    <t>Enero</t>
  </si>
  <si>
    <r>
      <t>3 731 788</t>
    </r>
    <r>
      <rPr>
        <vertAlign val="superscript"/>
        <sz val="10"/>
        <rFont val="Tahoma"/>
        <family val="2"/>
      </rPr>
      <t>/1</t>
    </r>
  </si>
  <si>
    <t>Febrero</t>
  </si>
  <si>
    <t>Marzo</t>
  </si>
  <si>
    <t>Abril</t>
  </si>
  <si>
    <r>
      <t>1/</t>
    </r>
    <r>
      <rPr>
        <sz val="9"/>
        <rFont val="Tahoma"/>
        <family val="2"/>
      </rPr>
      <t xml:space="preserve"> Incluye nuevos electores, inclusión condicional de nuevos electores y otras inclusiones.</t>
    </r>
  </si>
  <si>
    <r>
      <t>2/</t>
    </r>
    <r>
      <rPr>
        <sz val="9"/>
        <rFont val="Tahoma"/>
        <family val="2"/>
      </rPr>
      <t xml:space="preserve"> Incluye al electorado inscrito en Costa Rica y en el extranjero.</t>
    </r>
  </si>
  <si>
    <t>GRÁFICO 3</t>
  </si>
  <si>
    <t xml:space="preserve"> </t>
  </si>
  <si>
    <t>COSTA RICA: PORCENTAJE DE SOLICITUDES DE CÉDULA RECIBIDAS</t>
  </si>
  <si>
    <t>SOLICITUDES CEDULARES RECIBIDAS</t>
  </si>
  <si>
    <t>POR CLASE DE SOLICITUD, AL 31 DE MARZO 2026</t>
  </si>
  <si>
    <t>TOTAL</t>
  </si>
  <si>
    <t>Duplicado</t>
  </si>
  <si>
    <t>Primera vez</t>
  </si>
  <si>
    <t>Sin lugar</t>
  </si>
  <si>
    <t>Traslado</t>
  </si>
  <si>
    <t>Fuente: Cuadro 14.</t>
  </si>
  <si>
    <t>CUADRO 14</t>
  </si>
  <si>
    <t>COSTA RICA: SOLICITUDES  DE CÉDULA RECIBIDAS, POR CLASE DE SOLICITUD</t>
  </si>
  <si>
    <t>SEGÚN MES, AL 31 DE MARZO 2026</t>
  </si>
  <si>
    <t>(Absoluto y Porcentaje)</t>
  </si>
  <si>
    <t>Clase de solicitud</t>
  </si>
  <si>
    <t xml:space="preserve">Fuente: Sección Documentos de Identidad y Departamento de Coordinación de Servicios Regionales del Tribunal Supremo de Elecciones. </t>
  </si>
  <si>
    <t>CUADRO 15</t>
  </si>
  <si>
    <t>COSTA RICA: SOLICITUDES DE CÉDULA RECIBIDAS, POR CLASE DE SOLICITUD</t>
  </si>
  <si>
    <t>SEGÚN PROVINCIA, AL 31 DE MARZO 2026</t>
  </si>
  <si>
    <t>Provincia</t>
  </si>
  <si>
    <t>Cedulación ambulante</t>
  </si>
  <si>
    <t>GRÁFICO 4</t>
  </si>
  <si>
    <t>PV</t>
  </si>
  <si>
    <t>DUP</t>
  </si>
  <si>
    <t>TRASL</t>
  </si>
  <si>
    <t>Fuente: Cuadro 15.</t>
  </si>
  <si>
    <t>CUADRO 16</t>
  </si>
  <si>
    <t xml:space="preserve">COSTA RICA: SOLICITUDES DE CÉDULA RECIBIDAS  </t>
  </si>
  <si>
    <t>POR FUENTE DE INGRESO, SEGÚN MES</t>
  </si>
  <si>
    <t>Fuente de ingreso</t>
  </si>
  <si>
    <t>Sede central</t>
  </si>
  <si>
    <r>
      <t>Oficinas regionales</t>
    </r>
    <r>
      <rPr>
        <b/>
        <vertAlign val="superscript"/>
        <sz val="10"/>
        <rFont val="Tahoma"/>
        <family val="2"/>
      </rPr>
      <t xml:space="preserve"> 1/</t>
    </r>
  </si>
  <si>
    <t>Consulados</t>
  </si>
  <si>
    <t>Servicios ambulantes</t>
  </si>
  <si>
    <t>Despacho por escáner</t>
  </si>
  <si>
    <t>Regionalización</t>
  </si>
  <si>
    <r>
      <t>1/</t>
    </r>
    <r>
      <rPr>
        <sz val="9"/>
        <rFont val="Tahoma"/>
        <family val="2"/>
      </rPr>
      <t xml:space="preserve"> El Tribunal Supremo de Elecciones cuenta con 32 Oficinas Regionales.</t>
    </r>
  </si>
  <si>
    <t>Fuente: Sección Documentos de Identidad y Departamento de Coordinación de Servicios Regionales del Tribunal Supremo de Elecciones.</t>
  </si>
  <si>
    <t>GRÁFICO 5</t>
  </si>
  <si>
    <t>POR FUENTE DE INGRESO, AL 31 DE MARZO 2026</t>
  </si>
  <si>
    <t>Oficinas regionales</t>
  </si>
  <si>
    <t>Fuente: Cuadro 16.</t>
  </si>
  <si>
    <t>CUADRO 17</t>
  </si>
  <si>
    <t>Oficina Regional</t>
  </si>
  <si>
    <t>Jicaral</t>
  </si>
  <si>
    <t xml:space="preserve">Fuente: Departamento de Coordinación de Servicios Regionales del Tribunal Supremo de Elecciones. </t>
  </si>
  <si>
    <t>CUADRO 18</t>
  </si>
  <si>
    <t>COSTA RICA: PRODUCTOS Y SERVICIOS BRINDADOS, POR TIPO DE SERVICIO</t>
  </si>
  <si>
    <t>Productos y Sevicios</t>
  </si>
  <si>
    <t>Cédulas de identidad impresas</t>
  </si>
  <si>
    <t>Tarjetas identidad de menores impresas</t>
  </si>
  <si>
    <t>Certificaciones y constancias expedidas</t>
  </si>
  <si>
    <t>Asambleas de partidos políticos fiscalizadas</t>
  </si>
  <si>
    <r>
      <t xml:space="preserve">Atención de consultas en materia electoral </t>
    </r>
    <r>
      <rPr>
        <b/>
        <vertAlign val="superscript"/>
        <sz val="9"/>
        <rFont val="Tahoma"/>
        <family val="2"/>
      </rPr>
      <t>1/</t>
    </r>
  </si>
  <si>
    <r>
      <t xml:space="preserve">Movimientos y actualizaciones al Padrón Electoral </t>
    </r>
    <r>
      <rPr>
        <b/>
        <vertAlign val="superscript"/>
        <sz val="9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</si>
  <si>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De Partidos Políticos, Municipalidades, Asamblea Legislativa y otros.</t>
    </r>
  </si>
  <si>
    <t>Fuente: Oficinas del Tribunal Supremo de Elecciones.</t>
  </si>
  <si>
    <t>CUADRO 19</t>
  </si>
  <si>
    <t>COSTA RICA: CERTIFICACIONES, CONSTANCIAS Y TARJETAS DE IDENTIDAD DE MENORES EXPEDIDAS</t>
  </si>
  <si>
    <t>Certificaciones, constancias y TIM</t>
  </si>
  <si>
    <t>Certificaciones expedidas</t>
  </si>
  <si>
    <t>Sede Central</t>
  </si>
  <si>
    <t>Certificaciones Digitales</t>
  </si>
  <si>
    <t>TIM expedidas</t>
  </si>
  <si>
    <t>Departamento Electoral</t>
  </si>
  <si>
    <t>Emitidas por primera vez</t>
  </si>
  <si>
    <t>Duplicadas</t>
  </si>
  <si>
    <t>Tarjetas reimpresas</t>
  </si>
  <si>
    <r>
      <t xml:space="preserve">Coordinación de Servicios Regionales </t>
    </r>
    <r>
      <rPr>
        <vertAlign val="superscript"/>
        <sz val="10"/>
        <color indexed="8"/>
        <rFont val="Tahoma"/>
        <family val="2"/>
      </rPr>
      <t>1/</t>
    </r>
  </si>
  <si>
    <t>1/ Considera los trámites generados por el personal de ese departamento en las giras de servicios ambulantes, domicilios y refuerzos a los puntos fijos a cargo de regionalización de servicios.</t>
  </si>
  <si>
    <t>Fuente: Departamento Civil, Departamento Electoral, Departamento de Coordinación de Servicios Regionales y Departamento de Comercialización de Servicios del Tribunal Supremo de Elecciones.</t>
  </si>
  <si>
    <t>CUADRO 20</t>
  </si>
  <si>
    <r>
      <t xml:space="preserve">Clase de inscripción </t>
    </r>
    <r>
      <rPr>
        <b/>
        <vertAlign val="superscript"/>
        <sz val="10"/>
        <rFont val="Tahoma"/>
        <family val="2"/>
      </rPr>
      <t>1/</t>
    </r>
  </si>
  <si>
    <t>Nacimientos</t>
  </si>
  <si>
    <t>Defunciones</t>
  </si>
  <si>
    <t>Matrimonios</t>
  </si>
  <si>
    <t>Civiles</t>
  </si>
  <si>
    <t>Católicos</t>
  </si>
  <si>
    <r>
      <t>Extranjeros</t>
    </r>
    <r>
      <rPr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</si>
  <si>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Todos los datos se refieren a hechos inscritos en el mes respectivo, no así a los ocurridos. </t>
    </r>
  </si>
  <si>
    <r>
      <t>2/</t>
    </r>
    <r>
      <rPr>
        <sz val="9"/>
        <rFont val="Tahoma"/>
        <family val="2"/>
      </rPr>
      <t xml:space="preserve"> Matrimonios inscritos, pero realizados en el extranjero.</t>
    </r>
  </si>
  <si>
    <t>Fuente: Bases de datos registrales civiles, Tribunal Supremo de Elecciones.</t>
  </si>
  <si>
    <t>GRÁFICO 6</t>
  </si>
  <si>
    <t>COSTA RICA: MATRIMONIOS INSCRITOS, SEGÚN CLASE DE INSCRIPCIÓN</t>
  </si>
  <si>
    <t>MATRIMONIOS INSCRITOS</t>
  </si>
  <si>
    <t>Extranjeros</t>
  </si>
  <si>
    <t>Fuente: Cuadro 20.</t>
  </si>
  <si>
    <t>CUADRO 21</t>
  </si>
  <si>
    <t>COSTA RICA: NACIMIENTOS INSCRITOS, POR PROVINCIA Y PARTIDO ESPECIAL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</si>
  <si>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</si>
  <si>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Inscripción de nacimientos de costarricenses nacidos en el extranjero.</t>
    </r>
  </si>
  <si>
    <t>Fuente: Bases de datos de Nacimientos, Tribunal Supremo de Elecciones.</t>
  </si>
  <si>
    <t>CUADRO 22</t>
  </si>
  <si>
    <r>
      <t xml:space="preserve">COSTA RICA: DEFUNCIONES INSCRITAS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</si>
  <si>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Las defunciones ocurridas en el extranjero se registran en la provincia de San José.</t>
    </r>
  </si>
  <si>
    <t xml:space="preserve">Fuente: Bases de datos de Defunciones, Tribunal Supremo de Elecciones. </t>
  </si>
  <si>
    <t>GRÁFICO 7</t>
  </si>
  <si>
    <t>COSTA RICA: NACIMIENTOS Y DEFUNCIONES INSCRITAS</t>
  </si>
  <si>
    <t>POR MES, AL 31 DE MARZO 2026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</si>
  <si>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</si>
  <si>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</si>
  <si>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</si>
  <si>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</si>
  <si>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</si>
  <si>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</si>
  <si>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</si>
  <si>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</si>
  <si>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</si>
  <si>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</si>
  <si>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</si>
  <si>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</si>
  <si>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Fuente: Cuadros 21 y 22.</t>
  </si>
  <si>
    <t>CUADRO 23</t>
  </si>
  <si>
    <r>
      <t xml:space="preserve">COSTA RICA: MATRIMONIOS INSCRITOS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</si>
  <si>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t>CUADRO 24</t>
  </si>
  <si>
    <t>COSTA RICA: MODIFICACIÓN DE ASIENTOS CIVILES POR MES</t>
  </si>
  <si>
    <t>SEGÚN CLASE DE INSCRIPCIÓN, AL 31 DE MARZO 2026</t>
  </si>
  <si>
    <t>Adopciones</t>
  </si>
  <si>
    <t>Cambio de nombre</t>
  </si>
  <si>
    <r>
      <t xml:space="preserve">Curatela </t>
    </r>
    <r>
      <rPr>
        <vertAlign val="superscript"/>
        <sz val="10"/>
        <rFont val="Tahoma"/>
        <family val="2"/>
      </rPr>
      <t>2/</t>
    </r>
  </si>
  <si>
    <r>
      <t>D</t>
    </r>
    <r>
      <rPr>
        <sz val="10"/>
        <rFont val="Arial"/>
        <family val="2"/>
      </rPr>
      <t>eclaración de parentalidad</t>
    </r>
  </si>
  <si>
    <t>Dejar sin efecto la sentencia</t>
  </si>
  <si>
    <t>Depósito judicial</t>
  </si>
  <si>
    <r>
      <t xml:space="preserve">Divorcio </t>
    </r>
    <r>
      <rPr>
        <vertAlign val="superscript"/>
        <sz val="10"/>
        <rFont val="Tahoma"/>
        <family val="2"/>
      </rPr>
      <t>3/</t>
    </r>
  </si>
  <si>
    <r>
      <t xml:space="preserve">Exequátur de divorcio </t>
    </r>
    <r>
      <rPr>
        <vertAlign val="superscript"/>
        <sz val="10"/>
        <rFont val="Tahoma"/>
        <family val="2"/>
      </rPr>
      <t>4/</t>
    </r>
    <r>
      <rPr>
        <sz val="10"/>
        <rFont val="Tahoma"/>
        <family val="2"/>
      </rPr>
      <t xml:space="preserve"> </t>
    </r>
  </si>
  <si>
    <t>Guarda crianza y educación</t>
  </si>
  <si>
    <t>Impugnación de paternidad</t>
  </si>
  <si>
    <t>Impugnación de reconocimiento</t>
  </si>
  <si>
    <r>
      <t xml:space="preserve">Insania </t>
    </r>
    <r>
      <rPr>
        <vertAlign val="superscript"/>
        <sz val="10"/>
        <rFont val="Tahoma"/>
        <family val="2"/>
      </rPr>
      <t>5/</t>
    </r>
    <r>
      <rPr>
        <sz val="10"/>
        <rFont val="Tahoma"/>
        <family val="2"/>
      </rPr>
      <t xml:space="preserve"> </t>
    </r>
  </si>
  <si>
    <t>Investigación de parentalidad</t>
  </si>
  <si>
    <t>Nombramiento de tutor</t>
  </si>
  <si>
    <t xml:space="preserve">Nulidad de matrinomio  </t>
  </si>
  <si>
    <t>Ocurso</t>
  </si>
  <si>
    <t>Pérdida de patria potestad</t>
  </si>
  <si>
    <t>Presunción de muerte</t>
  </si>
  <si>
    <t>Reconocimientos</t>
  </si>
  <si>
    <t>Recuperación de nacionalidad</t>
  </si>
  <si>
    <t>Separación judicial</t>
  </si>
  <si>
    <t>Suspensión de patria potestad</t>
  </si>
  <si>
    <t>Otra</t>
  </si>
  <si>
    <r>
      <t>1/</t>
    </r>
    <r>
      <rPr>
        <sz val="10"/>
        <rFont val="Tahoma"/>
        <family val="2"/>
      </rPr>
      <t xml:space="preserve"> Todos los datos se refieren a hechos inscritos en el mes respectivo, no así a los ocurridos.</t>
    </r>
  </si>
  <si>
    <r>
      <t>2/</t>
    </r>
    <r>
      <rPr>
        <vertAlign val="superscript"/>
        <sz val="10"/>
        <color indexed="8"/>
        <rFont val="Tahoma"/>
        <family val="2"/>
      </rPr>
      <t xml:space="preserve"> </t>
    </r>
    <r>
      <rPr>
        <sz val="10"/>
        <color indexed="8"/>
        <rFont val="Tahoma"/>
        <family val="2"/>
      </rPr>
      <t>Sistema de protección y guard. Institución jurídica creada por el amparo de la persona y los bienes del mayor de edad incapacitado.</t>
    </r>
  </si>
  <si>
    <r>
      <t xml:space="preserve">4/ </t>
    </r>
    <r>
      <rPr>
        <sz val="10"/>
        <color indexed="8"/>
        <rFont val="Tahoma"/>
        <family val="2"/>
      </rPr>
      <t>Reconocimiento de divorcio extranjero.</t>
    </r>
  </si>
  <si>
    <r>
      <t xml:space="preserve">5/ </t>
    </r>
    <r>
      <rPr>
        <sz val="10"/>
        <color indexed="8"/>
        <rFont val="Tahoma"/>
        <family val="2"/>
      </rPr>
      <t>Personas con demencia.</t>
    </r>
  </si>
  <si>
    <t>Fuente: Sección de Actos Jurídicos y BD de matrimonios, Tribunal Supremo de Elecciones.</t>
  </si>
  <si>
    <t>GRÁFICO 8</t>
  </si>
  <si>
    <t>MATRIMONIOS vs DIVORCIOS</t>
  </si>
  <si>
    <t xml:space="preserve">COSTA RICA: MATRIMONIOS Y DIVORCIOS INSCRITOS </t>
  </si>
  <si>
    <t>Divorcios</t>
  </si>
  <si>
    <t>Fuente: Cuadros 20 y 24.</t>
  </si>
  <si>
    <t>CUADRO 25</t>
  </si>
  <si>
    <t>COSTA RICA: CARTAS DE NATURALIZACIÓN ENTREGADAS POR MES</t>
  </si>
  <si>
    <t>SEGÚN SEXO Y TIPO DE LEY, AL 31 DE MARZO 2026</t>
  </si>
  <si>
    <t>Cartas entregadas</t>
  </si>
  <si>
    <t>Sexo</t>
  </si>
  <si>
    <t>Tipo de ley</t>
  </si>
  <si>
    <t>Matrimonio</t>
  </si>
  <si>
    <t>Trascendencia</t>
  </si>
  <si>
    <t>Fuente: Sección de Opciones y Naturalizaciones del Tribunal Supremo de Elecciones.</t>
  </si>
  <si>
    <t>CUADRO 26</t>
  </si>
  <si>
    <t>COSTA RICA: CARTAS DE NATURALIZACIÓN ENTREGADAS, POR MES</t>
  </si>
  <si>
    <t>SEGÚN PAÍS DE ORIGEN, AL 31 DE MARZO 2026</t>
  </si>
  <si>
    <t>País de origen</t>
  </si>
  <si>
    <t>Checoslovaquia</t>
  </si>
  <si>
    <t>Gran Bretaña</t>
  </si>
  <si>
    <t>Guyana</t>
  </si>
  <si>
    <t>Kazajistán</t>
  </si>
  <si>
    <t>República Dominicana</t>
  </si>
  <si>
    <t>Rumanía</t>
  </si>
  <si>
    <t>CUADRO 27</t>
  </si>
  <si>
    <t>COSTA RICA: TARJETAS DE IDENTIDAD DE MENORES IMPRESAS</t>
  </si>
  <si>
    <t>POR PROVINCIA, SEGÚN MES, AL 31 DE MARZO 2026</t>
  </si>
  <si>
    <t>Fuente: Departamento Electoral y Departamento de Coordinación de Servicios Regionales del Tribunal Supremo de Elecciones.</t>
  </si>
  <si>
    <t>CUADRO 28</t>
  </si>
  <si>
    <t>COSTA RICA: CERTIFICACIONES SOLICITADAS DIGITALMENTE</t>
  </si>
  <si>
    <t>POR TIPO DE SOLICITUD, SEGÚN MES</t>
  </si>
  <si>
    <t>Tipo de solicitud</t>
  </si>
  <si>
    <t>Nacimiento</t>
  </si>
  <si>
    <t>No aparece matrimonio</t>
  </si>
  <si>
    <t>Fuente: Departamento de Comercialización de Servicios del Tribunal Supremo de Elecciones.</t>
  </si>
  <si>
    <t>CUADRO 29</t>
  </si>
  <si>
    <t>COSTA RICA: SOLICITUDES DE DETERMINACIÓN DE PATERNIDAD INGRESADAS</t>
  </si>
  <si>
    <r>
      <t xml:space="preserve">Casos especiales </t>
    </r>
    <r>
      <rPr>
        <b/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</si>
  <si>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Inscripción de hijos o hijas de costarricenses nacidos en el extranjero.</t>
    </r>
  </si>
  <si>
    <r>
      <t>2/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</si>
  <si>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Fuente: Sección de Inscripciones del Tribunal Supremo de Elecciones.</t>
  </si>
  <si>
    <t>CUADRO 30</t>
  </si>
  <si>
    <r>
      <t>COSTA RICA: SOLICITUDES DE DETERMINACIÓN DE PATERNIDAD TRAMITADAS</t>
    </r>
    <r>
      <rPr>
        <b/>
        <vertAlign val="superscript"/>
        <sz val="11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</si>
  <si>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Corresponde a todo aquel tramite que ha sido resuelto por la Sección de Inscripciones del TSE.</t>
    </r>
  </si>
  <si>
    <t>CUADRO 31</t>
  </si>
  <si>
    <t>NACIONALIDAD</t>
  </si>
  <si>
    <t>Presunto padre</t>
  </si>
  <si>
    <t>Madre</t>
  </si>
  <si>
    <t>Otros</t>
  </si>
  <si>
    <t>CUADRO 32</t>
  </si>
  <si>
    <t>COSTA RICA: RESULTADO DE PRUEBAS DE ADN PARA</t>
  </si>
  <si>
    <t>DETERMINAR LA PATERNIDAD, SEGÚN MES</t>
  </si>
  <si>
    <t>Positivo</t>
  </si>
  <si>
    <t>Negativo</t>
  </si>
  <si>
    <t>CUADRO 33</t>
  </si>
  <si>
    <t>COSTA RICA: CANTIDAD DE RESOLUCIONES, POR TIPO DE RESOLUCIÓN, SEGÚN MES</t>
  </si>
  <si>
    <t>Tipo de resolución</t>
  </si>
  <si>
    <t>Electorales</t>
  </si>
  <si>
    <t>Inscripciones</t>
  </si>
  <si>
    <t>Municipales</t>
  </si>
  <si>
    <t>Naturalizaciones</t>
  </si>
  <si>
    <t>Ocursos, Paternidad y Otros</t>
  </si>
  <si>
    <t>Procedimientos Administrativos</t>
  </si>
  <si>
    <t>Fuente: Secretaría del Tribunal Supremo de Elecciones.</t>
  </si>
  <si>
    <t>CUADRO 34</t>
  </si>
  <si>
    <t>COSTA RICA: DONACIONES EN EFECTIVO Y EN ESPECIE REPORTADAS ANTE EL TRIBUNAL SUPREMO DE ELECCIONES</t>
  </si>
  <si>
    <r>
      <t xml:space="preserve">SEGÚN PARTIDO POLÍTICO </t>
    </r>
    <r>
      <rPr>
        <b/>
        <vertAlign val="superscript"/>
        <sz val="11"/>
        <rFont val="Tahoma"/>
        <family val="2"/>
      </rPr>
      <t xml:space="preserve"> 1/</t>
    </r>
  </si>
  <si>
    <t>- Cifras en colones, al 31 de marzo de 2025 -</t>
  </si>
  <si>
    <t xml:space="preserve">PARTIDO POLÍTICO </t>
  </si>
  <si>
    <r>
      <t>CICLO MUNICIPAL</t>
    </r>
    <r>
      <rPr>
        <b/>
        <vertAlign val="superscript"/>
        <sz val="11"/>
        <rFont val="Tahoma"/>
        <family val="2"/>
      </rPr>
      <t>2/</t>
    </r>
  </si>
  <si>
    <t>CICLO PRESIDENCIAL</t>
  </si>
  <si>
    <r>
      <t xml:space="preserve">Marzo </t>
    </r>
    <r>
      <rPr>
        <b/>
        <vertAlign val="superscript"/>
        <sz val="11"/>
        <rFont val="Tahoma"/>
        <family val="2"/>
      </rPr>
      <t>5/</t>
    </r>
    <r>
      <rPr>
        <b/>
        <sz val="11"/>
        <rFont val="Tahoma"/>
        <family val="2"/>
      </rPr>
      <t>, 2026</t>
    </r>
  </si>
  <si>
    <r>
      <t xml:space="preserve">PERIODO NO ELECTORAL
2024-2025 </t>
    </r>
    <r>
      <rPr>
        <b/>
        <vertAlign val="superscript"/>
        <sz val="11"/>
        <rFont val="Tahoma"/>
        <family val="2"/>
      </rPr>
      <t>3/</t>
    </r>
  </si>
  <si>
    <r>
      <t xml:space="preserve">PERIODO ELECTORAL
2025-2026 </t>
    </r>
    <r>
      <rPr>
        <b/>
        <vertAlign val="superscript"/>
        <sz val="11"/>
        <rFont val="Tahoma"/>
        <family val="2"/>
      </rPr>
      <t>4/</t>
    </r>
  </si>
  <si>
    <t>ACCION CIUDADANA</t>
  </si>
  <si>
    <t>ACCION DEMOCRATICA</t>
  </si>
  <si>
    <t>ACTUEMOS YA</t>
  </si>
  <si>
    <t>AGENDA DEMOCRATICA NACIONAL</t>
  </si>
  <si>
    <t>ALIANZA DEMOCRATA CRISTIANA</t>
  </si>
  <si>
    <t>ALIANZA POR SAN JOSE</t>
  </si>
  <si>
    <t>ALIANZA POR SARCHI</t>
  </si>
  <si>
    <t>ALMA FLOREÑA</t>
  </si>
  <si>
    <t>AQUI COSTA RICA MANDA</t>
  </si>
  <si>
    <t>AUTENTICO LIMONENSE</t>
  </si>
  <si>
    <t>AUTENTICO SANTACRUCEÑO</t>
  </si>
  <si>
    <t>AUTENTICO SARAPIQUEÑO</t>
  </si>
  <si>
    <t>AVANCE ISIDREÑO</t>
  </si>
  <si>
    <t>AVANCE MONTES DE OCA</t>
  </si>
  <si>
    <t>AVANTE POCOCI</t>
  </si>
  <si>
    <t>AVANZA</t>
  </si>
  <si>
    <t>BIENESTAR RAFAELEÑO</t>
  </si>
  <si>
    <t>CENTRO DEMOCRATICO Y SOCIAL</t>
  </si>
  <si>
    <t>COALICION AGENDA CIUDADANA</t>
  </si>
  <si>
    <t>COALICION CAMBIO CIUDADANO (ELECCION 2024)</t>
  </si>
  <si>
    <t>COALICION GENTE MONTES DE OCA(ELECCION 2024)</t>
  </si>
  <si>
    <t>COALICION SOMOS MONTES DE OCA(ELECCION 2024)</t>
  </si>
  <si>
    <t>COALICION UNION BELEMITA (ELECCION 2024)</t>
  </si>
  <si>
    <t>COMPATRIOTAS</t>
  </si>
  <si>
    <t>CURRIDABAT SIGLO XXI</t>
  </si>
  <si>
    <t>DE LA CLASE TRABAJADORA</t>
  </si>
  <si>
    <t>DEL SOL</t>
  </si>
  <si>
    <t>EN COMUN</t>
  </si>
  <si>
    <t>ESPERANZA NACIONAL</t>
  </si>
  <si>
    <t>ESPERANZA Y LIBERTAD</t>
  </si>
  <si>
    <t>FRENTE AMPLIO</t>
  </si>
  <si>
    <t>HUMANISTA DE MONTES DE OCA</t>
  </si>
  <si>
    <t>INDEPENDIENTE BELEMITA</t>
  </si>
  <si>
    <t>INTEGRACION NACIONAL</t>
  </si>
  <si>
    <t>JUNTOS SAN JOSE</t>
  </si>
  <si>
    <t>JUSTICIA SOCIAL COSTARRICENSE</t>
  </si>
  <si>
    <t>LA GRAN NICOYA</t>
  </si>
  <si>
    <t>LIBERACION NACIONAL</t>
  </si>
  <si>
    <t>LIBERAL PROGRESISTA</t>
  </si>
  <si>
    <t>LIBERIA UNIDA</t>
  </si>
  <si>
    <t>MOVIMIENTO AVANCE SANTO DOMINGO</t>
  </si>
  <si>
    <t>MOVIMIENTO TIEMPO DE VALIENTES</t>
  </si>
  <si>
    <t>NUESTRO PUEBLO</t>
  </si>
  <si>
    <t>NUEVA GENERACION</t>
  </si>
  <si>
    <t>NUEVA LIBERIA</t>
  </si>
  <si>
    <t>NUEVA REPUBLICA</t>
  </si>
  <si>
    <t>PALMARES PRIMERO</t>
  </si>
  <si>
    <t>PROGRESER</t>
  </si>
  <si>
    <t>PROGRESO SOCIAL DEMOCRATICO</t>
  </si>
  <si>
    <t>PUEBLO GARABITO</t>
  </si>
  <si>
    <t>PUEBLO SOBERANO</t>
  </si>
  <si>
    <t>PUEBLO UNIDO</t>
  </si>
  <si>
    <t>RENOVACION CARTAGO</t>
  </si>
  <si>
    <t>RENOVEMOS ALAJUELA</t>
  </si>
  <si>
    <t>REPUBLICANO SOCIAL CRISTIANO</t>
  </si>
  <si>
    <t>RESTAURACION NACIONAL</t>
  </si>
  <si>
    <t>SENTIR HEREDIA</t>
  </si>
  <si>
    <t>SOMOS</t>
  </si>
  <si>
    <t>SOMOS MORAVIA</t>
  </si>
  <si>
    <t>UNIDAD SOCIAL CRISTIANA</t>
  </si>
  <si>
    <t>UNIDOS PARA EL DESARROLLO</t>
  </si>
  <si>
    <t>UNIDOS PODEMOS</t>
  </si>
  <si>
    <t>UNIDOS POR ESCAZU</t>
  </si>
  <si>
    <t>UNION ATENIENSE</t>
  </si>
  <si>
    <t>UNION COSTARRICENSE DEMOCRÁTICA</t>
  </si>
  <si>
    <t>UNION LIBERAL</t>
  </si>
  <si>
    <t>YO SOY EL CAMBIO</t>
  </si>
  <si>
    <t>YUNTA PROGRESISTA ESCAZUCEÑA</t>
  </si>
  <si>
    <t>Notas:</t>
  </si>
  <si>
    <r>
      <rPr>
        <vertAlign val="superscript"/>
        <sz val="10"/>
        <rFont val="Tahoma"/>
        <family val="2"/>
      </rPr>
      <t>1/</t>
    </r>
    <r>
      <rPr>
        <sz val="10"/>
        <rFont val="Tahoma"/>
        <family val="2"/>
      </rPr>
      <t xml:space="preserve"> El detalle de cada contribuyente se puede consultar en  http://www.tse.go.cr/contribuciones_partidos.htm</t>
    </r>
  </si>
  <si>
    <t>2/ El Ciclo Electoral Municipal abarca el periodo comprendido entre el 24 de marzo de 2022 y el 20 de Marzo de 2024.</t>
  </si>
  <si>
    <t>3/ El Periodo no Electoral  del Ciclo Presidencial comprende del  21 de Marzo de 2024 y el 30 de setiembre de 2025.</t>
  </si>
  <si>
    <t>4/ El Periodo Electoral del Ciclo Presidencial comprende entre el 1º de octubre de 2025 y el 18 de Marzo de 2026.</t>
  </si>
  <si>
    <t>5/ Información correspondiente al mes de marzo de 2026.</t>
  </si>
  <si>
    <t xml:space="preserve">Fuente: Reportes de contribuciones remitidos periódicamente por los partidos políticos al Departamento de Financiamiento de Partidos Políticos. </t>
  </si>
  <si>
    <t>SOLICITUDES DE CÉDULA RECIBIDAS EN LAS OFICINAS REGIONALES</t>
  </si>
  <si>
    <t>POR MES, SEGÚN OFICINA REGIONAL</t>
  </si>
  <si>
    <t>COSTA RICA: INSCRIPCIONES CIVILES POR MES, SEGÚN CLASE DE INSCRIPCIÓN</t>
  </si>
  <si>
    <r>
      <t xml:space="preserve">3/ </t>
    </r>
    <r>
      <rPr>
        <sz val="10"/>
        <color indexed="8"/>
        <rFont val="Tahoma"/>
        <family val="2"/>
      </rPr>
      <t>Dato generado a partir de la BD de Matrimonios, al mes de diciembre.</t>
    </r>
  </si>
  <si>
    <r>
      <t xml:space="preserve">Casos especiales </t>
    </r>
    <r>
      <rPr>
        <b/>
        <vertAlign val="superscript"/>
        <sz val="10"/>
        <rFont val="Tahoma"/>
        <family val="2"/>
      </rPr>
      <t>3/</t>
    </r>
  </si>
  <si>
    <t>COSTA RICA: INGRESO DE SOLICITUDES DE DETERMINACIÓN DE PATERNIDAD POR MES</t>
  </si>
  <si>
    <t>SEGÚN NACIONALIDAD DE LOS PADRES, AL 31 DE MARZO 2026</t>
  </si>
  <si>
    <r>
      <t xml:space="preserve">2/ </t>
    </r>
    <r>
      <rPr>
        <sz val="9"/>
        <rFont val="Tahoma"/>
        <family val="2"/>
      </rPr>
      <t>El Padrón Nacional Electoral se cerró en octubre 2025 debido a las elecciones nacionales de febrero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</si>
</sst>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\ * #,##0\ ;\-* #,##0\ ;\ * &quot;- &quot;;\ @\ "/>
    <numFmt numFmtId="167" formatCode="0.0"/>
    <numFmt numFmtId="168" formatCode="#\ ###\ ###"/>
    <numFmt numFmtId="169" formatCode="_(* #,##0.0_);_(* \(#,##0.0\);_(* &quot;-&quot;?_);_(@_)"/>
    <numFmt numFmtId="170" formatCode="_(* #,##0_);_(* \(#,##0\);_(* &quot;-&quot;_);_(@_)"/>
    <numFmt numFmtId="171" formatCode="###\ ###\ ###"/>
    <numFmt numFmtId="172" formatCode="_-* #,##0_-;\-* #,##0_-;_-* &quot;-&quot;??_-;_-@_-"/>
    <numFmt numFmtId="173" formatCode="#,##0.00_ ;\-#,##0.00\ "/>
    <numFmt numFmtId="174" formatCode="0.0;[Red]0.0"/>
    <numFmt numFmtId="175" formatCode="_(* #,##0.00_);_(* \(#,##0.00\);_(* &quot;-&quot;?_);_(@_)"/>
    <numFmt numFmtId="176" formatCode="_(* #,##0_);_(* \(#,##0\);_(* &quot;-&quot;??_);_(@_)"/>
    <numFmt numFmtId="177" formatCode="#\ \ ###\ ###"/>
    <numFmt numFmtId="180" formatCode="#,##0.0;\-#,##0.0"/>
    <numFmt numFmtId="182" formatCode="_(* #,##0.00_);_(* \(#,##0.00\);_(* &quot;-&quot;_);_(@_)"/>
    <numFmt numFmtId="183" formatCode="_(* #\ ##0_);_(* \(#\ ##0\);_(* &quot;-&quot;_);_(@_)"/>
    <numFmt numFmtId="184" formatCode="#\ ##0"/>
    <numFmt numFmtId="185" formatCode="_(* #,##0.0_);_(* \(#,##0.0\);_(* &quot;-&quot;_);_(@_)"/>
    <numFmt numFmtId="186" formatCode="* #\ ##0;* \(#\ ##0\);_*\ &quot;-&quot;;_(@_)"/>
    <numFmt numFmtId="187" formatCode="_(* #.00\ ##0_);_(* \(#.00\ ##0\);_(* &quot;-&quot;_);_(@_)"/>
  </numFmts>
  <fonts count="8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2.5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rgb="FFFFFFFF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vertAlign val="superscript"/>
      <sz val="10"/>
      <name val="Tahoma"/>
      <family val="2"/>
    </font>
    <font>
      <sz val="10"/>
      <color indexed="8"/>
      <name val="Tahoma"/>
      <family val="2"/>
    </font>
    <font>
      <vertAlign val="superscript"/>
      <sz val="9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.5"/>
      <name val="Tahoma"/>
      <family val="2"/>
    </font>
    <font>
      <sz val="1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vertAlign val="superscript"/>
      <sz val="11"/>
      <name val="Tahoma"/>
      <family val="2"/>
    </font>
    <font>
      <b/>
      <sz val="11"/>
      <color theme="1"/>
      <name val="Tahoma"/>
      <family val="2"/>
    </font>
    <font>
      <vertAlign val="superscript"/>
      <sz val="10"/>
      <name val="Tahoma"/>
      <family val="2"/>
    </font>
    <font>
      <sz val="11"/>
      <color rgb="FF000000"/>
      <name val="Calibri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ahoma"/>
      <family val="2"/>
    </font>
    <font>
      <b/>
      <sz val="10"/>
      <color rgb="FFFF0000"/>
      <name val="Tahoma"/>
      <family val="2"/>
    </font>
    <font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Arial"/>
      <family val="2"/>
    </font>
    <font>
      <sz val="10"/>
      <color rgb="FFFF0000"/>
      <name val="ChollaSansThin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ahoma"/>
      <family val="2"/>
    </font>
    <font>
      <b/>
      <sz val="10"/>
      <color rgb="FFFF0000"/>
      <name val="ChollaSansThin"/>
    </font>
    <font>
      <sz val="10"/>
      <color theme="0"/>
      <name val="Tahoma"/>
      <family val="2"/>
    </font>
    <font>
      <sz val="9"/>
      <color rgb="FFFF0000"/>
      <name val="Tahoma"/>
      <family val="2"/>
    </font>
    <font>
      <b/>
      <sz val="12"/>
      <name val="Tahoma"/>
      <family val="2"/>
    </font>
    <font>
      <b/>
      <vertAlign val="superscript"/>
      <sz val="11"/>
      <name val="Tahoma"/>
      <family val="2"/>
    </font>
    <font>
      <b/>
      <sz val="12"/>
      <color indexed="8"/>
      <name val="Arial"/>
      <family val="2"/>
      <charset val="1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1"/>
      <color theme="0"/>
      <name val="Calibri"/>
      <family val="2"/>
    </font>
    <font>
      <sz val="10"/>
      <color theme="0"/>
      <name val="Arial"/>
      <family val="2"/>
    </font>
    <font>
      <sz val="9"/>
      <color theme="1"/>
      <name val="Tahoma"/>
      <family val="2"/>
    </font>
    <font>
      <b/>
      <sz val="12"/>
      <color theme="0"/>
      <name val="Arial"/>
      <family val="2"/>
      <charset val="1"/>
    </font>
    <font>
      <b/>
      <sz val="12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0"/>
      <color indexed="8"/>
      <name val="Tahoma"/>
      <family val="2"/>
    </font>
    <font>
      <sz val="9"/>
      <color indexed="8"/>
      <name val="Tahoma"/>
      <family val="2"/>
    </font>
    <font>
      <b/>
      <sz val="9"/>
      <name val="Tahoma"/>
      <family val="2"/>
    </font>
    <font>
      <b/>
      <sz val="9"/>
      <color indexed="8"/>
      <name val="Tahoma"/>
      <family val="2"/>
    </font>
    <font>
      <b/>
      <vertAlign val="superscript"/>
      <sz val="9"/>
      <name val="Tahoma"/>
      <family val="2"/>
    </font>
    <font>
      <vertAlign val="superscript"/>
      <sz val="10"/>
      <color indexed="8"/>
      <name val="Tahoma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vertAlign val="superscript"/>
      <sz val="10"/>
      <color theme="1"/>
      <name val="Tahoma"/>
      <family val="2"/>
    </font>
    <font>
      <sz val="8"/>
      <color rgb="FFFF0000"/>
      <name val="Tahoma"/>
      <family val="2"/>
    </font>
    <font>
      <i/>
      <sz val="10"/>
      <name val="Tahoma"/>
      <family val="2"/>
    </font>
    <font>
      <sz val="8"/>
      <name val="Arial"/>
      <family val="2"/>
    </font>
    <font>
      <b/>
      <i/>
      <sz val="9"/>
      <name val="Tahoma"/>
      <family val="2"/>
    </font>
    <font>
      <sz val="10"/>
      <color indexed="10"/>
      <name val="Tahoma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4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</borders>
  <cellStyleXfs count="60">
    <xf numFmtId="0" fontId="0" fillId="0" borderId="0"/>
    <xf numFmtId="165" fontId="7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10" fillId="0" borderId="0"/>
    <xf numFmtId="164" fontId="10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0" fontId="12" fillId="0" borderId="0"/>
    <xf numFmtId="164" fontId="12" fillId="0" borderId="0" applyFont="0" applyFill="0" applyBorder="0" applyAlignment="0" applyProtection="0"/>
    <xf numFmtId="0" fontId="12" fillId="0" borderId="0"/>
    <xf numFmtId="0" fontId="7" fillId="0" borderId="0"/>
    <xf numFmtId="0" fontId="7" fillId="0" borderId="0"/>
    <xf numFmtId="0" fontId="7" fillId="0" borderId="0"/>
    <xf numFmtId="165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6" fontId="16" fillId="0" borderId="0" applyBorder="0" applyProtection="0"/>
    <xf numFmtId="0" fontId="7" fillId="0" borderId="0"/>
    <xf numFmtId="164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20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0" fontId="21" fillId="0" borderId="0"/>
    <xf numFmtId="0" fontId="4" fillId="0" borderId="0"/>
    <xf numFmtId="164" fontId="21" fillId="0" borderId="0" applyFont="0" applyFill="0" applyBorder="0" applyAlignment="0" applyProtection="0"/>
    <xf numFmtId="0" fontId="4" fillId="0" borderId="0"/>
    <xf numFmtId="43" fontId="7" fillId="0" borderId="0" applyFont="0" applyFill="0" applyBorder="0" applyAlignment="0" applyProtection="0"/>
    <xf numFmtId="0" fontId="22" fillId="0" borderId="0"/>
    <xf numFmtId="0" fontId="23" fillId="0" borderId="0"/>
    <xf numFmtId="0" fontId="3" fillId="0" borderId="0"/>
    <xf numFmtId="0" fontId="3" fillId="0" borderId="0"/>
    <xf numFmtId="0" fontId="25" fillId="0" borderId="0"/>
    <xf numFmtId="0" fontId="36" fillId="0" borderId="0"/>
    <xf numFmtId="0" fontId="2" fillId="0" borderId="0"/>
    <xf numFmtId="164" fontId="25" fillId="0" borderId="0" applyFont="0" applyFill="0" applyBorder="0" applyAlignment="0" applyProtection="0"/>
    <xf numFmtId="0" fontId="2" fillId="0" borderId="0"/>
    <xf numFmtId="0" fontId="27" fillId="0" borderId="0"/>
    <xf numFmtId="0" fontId="36" fillId="0" borderId="0"/>
    <xf numFmtId="0" fontId="85" fillId="0" borderId="0"/>
    <xf numFmtId="0" fontId="1" fillId="0" borderId="0"/>
    <xf numFmtId="164" fontId="85" fillId="0" borderId="0" applyFont="0" applyFill="0" applyBorder="0" applyAlignment="0" applyProtection="0"/>
    <xf numFmtId="0" fontId="1" fillId="0" borderId="0"/>
  </cellStyleXfs>
  <cellXfs count="526">
    <xf numFmtId="0" fontId="0" fillId="0" borderId="0" xfId="0"/>
    <xf numFmtId="0" fontId="18" fillId="2" borderId="0" xfId="31" applyFill="1" applyBorder="1" applyAlignment="1" applyProtection="1"/>
    <xf numFmtId="0" fontId="0" fillId="2" borderId="0" xfId="0" applyFill="1"/>
    <xf numFmtId="0" fontId="8" fillId="2" borderId="0" xfId="0" applyFont="1" applyFill="1"/>
    <xf numFmtId="0" fontId="17" fillId="0" borderId="0" xfId="0" applyFont="1" applyAlignment="1">
      <alignment horizontal="left"/>
    </xf>
    <xf numFmtId="168" fontId="35" fillId="0" borderId="0" xfId="23" applyNumberFormat="1" applyFont="1" applyFill="1" applyAlignment="1" applyProtection="1">
      <protection locked="0"/>
    </xf>
    <xf numFmtId="3" fontId="37" fillId="0" borderId="0" xfId="50" applyNumberFormat="1" applyFont="1" applyAlignment="1">
      <alignment horizontal="right" wrapText="1"/>
    </xf>
    <xf numFmtId="0" fontId="26" fillId="0" borderId="0" xfId="16" applyFont="1" applyAlignment="1" applyProtection="1">
      <alignment horizontal="centerContinuous" vertical="center" wrapText="1"/>
      <protection locked="0"/>
    </xf>
    <xf numFmtId="0" fontId="42" fillId="0" borderId="0" xfId="16" applyFont="1" applyAlignment="1">
      <alignment horizontal="centerContinuous" vertical="center" wrapText="1"/>
    </xf>
    <xf numFmtId="0" fontId="26" fillId="0" borderId="0" xfId="16" applyFont="1" applyAlignment="1">
      <alignment horizontal="centerContinuous" vertical="center"/>
    </xf>
    <xf numFmtId="0" fontId="27" fillId="0" borderId="0" xfId="16" applyFont="1" applyAlignment="1">
      <alignment horizontal="centerContinuous" vertical="center"/>
    </xf>
    <xf numFmtId="0" fontId="28" fillId="0" borderId="0" xfId="15" applyFont="1" applyAlignment="1">
      <alignment horizontal="left"/>
    </xf>
    <xf numFmtId="0" fontId="27" fillId="0" borderId="0" xfId="15" applyFont="1" applyAlignment="1">
      <alignment horizontal="left" indent="1"/>
    </xf>
    <xf numFmtId="0" fontId="27" fillId="0" borderId="0" xfId="15" applyFont="1" applyProtection="1">
      <protection locked="0"/>
    </xf>
    <xf numFmtId="0" fontId="27" fillId="0" borderId="0" xfId="15" applyFont="1" applyAlignment="1" applyProtection="1">
      <alignment horizontal="center"/>
      <protection locked="0"/>
    </xf>
    <xf numFmtId="176" fontId="27" fillId="0" borderId="0" xfId="44" applyNumberFormat="1" applyFont="1" applyFill="1"/>
    <xf numFmtId="0" fontId="22" fillId="0" borderId="0" xfId="45"/>
    <xf numFmtId="0" fontId="28" fillId="0" borderId="5" xfId="15" applyFont="1" applyBorder="1" applyAlignment="1" applyProtection="1">
      <alignment horizontal="centerContinuous" vertical="center"/>
      <protection locked="0"/>
    </xf>
    <xf numFmtId="0" fontId="28" fillId="0" borderId="6" xfId="15" applyFont="1" applyBorder="1" applyAlignment="1" applyProtection="1">
      <alignment horizontal="centerContinuous" vertical="center"/>
      <protection locked="0"/>
    </xf>
    <xf numFmtId="37" fontId="28" fillId="0" borderId="5" xfId="15" applyNumberFormat="1" applyFont="1" applyBorder="1" applyAlignment="1">
      <alignment horizontal="center" vertical="center"/>
    </xf>
    <xf numFmtId="37" fontId="28" fillId="0" borderId="6" xfId="15" applyNumberFormat="1" applyFont="1" applyBorder="1" applyAlignment="1">
      <alignment horizontal="center" vertical="center"/>
    </xf>
    <xf numFmtId="37" fontId="27" fillId="0" borderId="0" xfId="15" applyNumberFormat="1" applyFont="1"/>
    <xf numFmtId="0" fontId="40" fillId="0" borderId="3" xfId="15" applyFont="1" applyBorder="1"/>
    <xf numFmtId="0" fontId="22" fillId="0" borderId="3" xfId="45" applyBorder="1"/>
    <xf numFmtId="0" fontId="32" fillId="0" borderId="0" xfId="15" applyFont="1"/>
    <xf numFmtId="166" fontId="62" fillId="0" borderId="5" xfId="28" applyFont="1" applyBorder="1" applyAlignment="1" applyProtection="1">
      <alignment vertical="center"/>
    </xf>
    <xf numFmtId="177" fontId="64" fillId="0" borderId="0" xfId="54" applyNumberFormat="1" applyFont="1"/>
    <xf numFmtId="177" fontId="58" fillId="0" borderId="0" xfId="54" applyNumberFormat="1" applyFont="1"/>
    <xf numFmtId="3" fontId="65" fillId="0" borderId="0" xfId="55" applyNumberFormat="1" applyFont="1" applyAlignment="1">
      <alignment horizontal="right" wrapText="1"/>
    </xf>
    <xf numFmtId="0" fontId="26" fillId="0" borderId="0" xfId="29" applyFont="1" applyAlignment="1" applyProtection="1">
      <alignment horizontal="centerContinuous" vertical="center"/>
      <protection locked="0"/>
    </xf>
    <xf numFmtId="0" fontId="7" fillId="0" borderId="0" xfId="17"/>
    <xf numFmtId="0" fontId="26" fillId="0" borderId="0" xfId="29" applyFont="1" applyAlignment="1">
      <alignment horizontal="centerContinuous" vertical="center"/>
    </xf>
    <xf numFmtId="0" fontId="26" fillId="0" borderId="0" xfId="29" applyFont="1" applyAlignment="1">
      <alignment horizontal="center" vertical="center"/>
    </xf>
    <xf numFmtId="0" fontId="28" fillId="0" borderId="2" xfId="29" applyFont="1" applyBorder="1" applyAlignment="1">
      <alignment horizontal="center" vertical="center" wrapText="1"/>
    </xf>
    <xf numFmtId="0" fontId="7" fillId="0" borderId="0" xfId="29"/>
    <xf numFmtId="0" fontId="7" fillId="0" borderId="0" xfId="29" applyAlignment="1">
      <alignment horizontal="center"/>
    </xf>
    <xf numFmtId="170" fontId="27" fillId="0" borderId="0" xfId="17" applyNumberFormat="1" applyFont="1"/>
    <xf numFmtId="168" fontId="27" fillId="0" borderId="0" xfId="17" applyNumberFormat="1" applyFont="1"/>
    <xf numFmtId="0" fontId="27" fillId="0" borderId="0" xfId="17" applyFont="1" applyAlignment="1">
      <alignment horizontal="left"/>
    </xf>
    <xf numFmtId="168" fontId="27" fillId="0" borderId="0" xfId="17" applyNumberFormat="1" applyFont="1" applyAlignment="1">
      <alignment horizontal="left" indent="2"/>
    </xf>
    <xf numFmtId="170" fontId="27" fillId="0" borderId="0" xfId="17" applyNumberFormat="1" applyFont="1" applyAlignment="1">
      <alignment horizontal="left"/>
    </xf>
    <xf numFmtId="170" fontId="58" fillId="0" borderId="0" xfId="17" applyNumberFormat="1" applyFont="1"/>
    <xf numFmtId="0" fontId="27" fillId="0" borderId="3" xfId="17" applyFont="1" applyBorder="1" applyAlignment="1">
      <alignment horizontal="left"/>
    </xf>
    <xf numFmtId="0" fontId="7" fillId="0" borderId="3" xfId="29" applyBorder="1"/>
    <xf numFmtId="0" fontId="7" fillId="0" borderId="3" xfId="29" applyBorder="1" applyAlignment="1">
      <alignment horizontal="center"/>
    </xf>
    <xf numFmtId="0" fontId="31" fillId="0" borderId="0" xfId="29" applyFont="1" applyAlignment="1">
      <alignment horizontal="left"/>
    </xf>
    <xf numFmtId="0" fontId="33" fillId="0" borderId="0" xfId="29" applyFont="1"/>
    <xf numFmtId="0" fontId="33" fillId="0" borderId="0" xfId="29" applyFont="1" applyAlignment="1">
      <alignment horizontal="center"/>
    </xf>
    <xf numFmtId="0" fontId="32" fillId="0" borderId="0" xfId="29" applyFont="1" applyAlignment="1">
      <alignment horizontal="left"/>
    </xf>
    <xf numFmtId="3" fontId="33" fillId="0" borderId="0" xfId="29" applyNumberFormat="1" applyFont="1"/>
    <xf numFmtId="166" fontId="68" fillId="0" borderId="0" xfId="28" applyFont="1" applyBorder="1" applyAlignment="1" applyProtection="1">
      <alignment vertical="center"/>
      <protection locked="0"/>
    </xf>
    <xf numFmtId="166" fontId="69" fillId="5" borderId="8" xfId="28" applyFont="1" applyFill="1" applyBorder="1" applyAlignment="1" applyProtection="1">
      <alignment vertical="center"/>
      <protection locked="0"/>
    </xf>
    <xf numFmtId="166" fontId="69" fillId="5" borderId="9" xfId="28" applyFont="1" applyFill="1" applyBorder="1" applyAlignment="1" applyProtection="1">
      <alignment vertical="center"/>
      <protection locked="0"/>
    </xf>
    <xf numFmtId="166" fontId="70" fillId="5" borderId="9" xfId="28" applyFont="1" applyFill="1" applyBorder="1" applyAlignment="1" applyProtection="1">
      <alignment vertical="center"/>
      <protection locked="0"/>
    </xf>
    <xf numFmtId="166" fontId="62" fillId="5" borderId="9" xfId="28" applyFont="1" applyFill="1" applyBorder="1" applyAlignment="1" applyProtection="1">
      <alignment vertical="center"/>
      <protection locked="0"/>
    </xf>
    <xf numFmtId="166" fontId="62" fillId="5" borderId="9" xfId="28" applyFont="1" applyFill="1" applyBorder="1" applyAlignment="1" applyProtection="1">
      <alignment vertical="center"/>
    </xf>
    <xf numFmtId="166" fontId="62" fillId="5" borderId="10" xfId="28" applyFont="1" applyFill="1" applyBorder="1" applyAlignment="1" applyProtection="1">
      <alignment vertical="center"/>
    </xf>
    <xf numFmtId="0" fontId="26" fillId="2" borderId="0" xfId="16" applyFont="1" applyFill="1" applyAlignment="1">
      <alignment horizontal="centerContinuous" vertical="justify" wrapText="1"/>
    </xf>
    <xf numFmtId="0" fontId="60" fillId="2" borderId="0" xfId="16" applyFont="1" applyFill="1" applyAlignment="1">
      <alignment horizontal="centerContinuous" vertical="justify" wrapText="1"/>
    </xf>
    <xf numFmtId="0" fontId="32" fillId="2" borderId="0" xfId="16" applyFont="1" applyFill="1"/>
    <xf numFmtId="0" fontId="26" fillId="2" borderId="0" xfId="16" applyFont="1" applyFill="1" applyAlignment="1">
      <alignment horizontal="centerContinuous" vertical="center"/>
    </xf>
    <xf numFmtId="0" fontId="73" fillId="2" borderId="0" xfId="16" applyFont="1" applyFill="1" applyAlignment="1">
      <alignment horizontal="centerContinuous" vertical="center"/>
    </xf>
    <xf numFmtId="0" fontId="73" fillId="2" borderId="2" xfId="16" applyFont="1" applyFill="1" applyBorder="1" applyAlignment="1">
      <alignment horizontal="center" vertical="center" wrapText="1"/>
    </xf>
    <xf numFmtId="0" fontId="73" fillId="2" borderId="2" xfId="16" applyFont="1" applyFill="1" applyBorder="1" applyAlignment="1">
      <alignment horizontal="center" vertical="center"/>
    </xf>
    <xf numFmtId="0" fontId="73" fillId="2" borderId="0" xfId="16" applyFont="1" applyFill="1" applyAlignment="1">
      <alignment horizontal="center" vertical="center"/>
    </xf>
    <xf numFmtId="183" fontId="73" fillId="2" borderId="1" xfId="16" applyNumberFormat="1" applyFont="1" applyFill="1" applyBorder="1" applyAlignment="1">
      <alignment horizontal="right" vertical="center" indent="1"/>
    </xf>
    <xf numFmtId="183" fontId="73" fillId="2" borderId="0" xfId="16" applyNumberFormat="1" applyFont="1" applyFill="1" applyAlignment="1">
      <alignment horizontal="right" vertical="center" indent="1"/>
    </xf>
    <xf numFmtId="0" fontId="32" fillId="2" borderId="0" xfId="16" applyFont="1" applyFill="1" applyAlignment="1">
      <alignment horizontal="left" vertical="center" wrapText="1" indent="1"/>
    </xf>
    <xf numFmtId="183" fontId="32" fillId="2" borderId="0" xfId="16" applyNumberFormat="1" applyFont="1" applyFill="1" applyAlignment="1">
      <alignment horizontal="right" indent="1"/>
    </xf>
    <xf numFmtId="0" fontId="32" fillId="2" borderId="3" xfId="16" applyFont="1" applyFill="1" applyBorder="1"/>
    <xf numFmtId="0" fontId="28" fillId="2" borderId="2" xfId="16" applyFont="1" applyFill="1" applyBorder="1" applyAlignment="1">
      <alignment horizontal="right" vertical="center" indent="1"/>
    </xf>
    <xf numFmtId="0" fontId="43" fillId="0" borderId="0" xfId="4" applyFont="1" applyAlignment="1">
      <alignment horizontal="left" vertical="center"/>
    </xf>
    <xf numFmtId="183" fontId="43" fillId="0" borderId="0" xfId="4" applyNumberFormat="1" applyFont="1" applyAlignment="1">
      <alignment horizontal="right" vertical="center"/>
    </xf>
    <xf numFmtId="0" fontId="33" fillId="0" borderId="0" xfId="4" applyFont="1" applyAlignment="1">
      <alignment horizontal="left"/>
    </xf>
    <xf numFmtId="170" fontId="33" fillId="0" borderId="0" xfId="4" applyNumberFormat="1" applyFont="1" applyAlignment="1">
      <alignment horizontal="right"/>
    </xf>
    <xf numFmtId="170" fontId="33" fillId="0" borderId="0" xfId="4" applyNumberFormat="1" applyFont="1" applyAlignment="1" applyProtection="1">
      <alignment horizontal="right"/>
      <protection locked="0"/>
    </xf>
    <xf numFmtId="0" fontId="33" fillId="0" borderId="3" xfId="4" applyFont="1" applyBorder="1" applyAlignment="1">
      <alignment horizontal="left"/>
    </xf>
    <xf numFmtId="170" fontId="33" fillId="0" borderId="3" xfId="4" applyNumberFormat="1" applyFont="1" applyBorder="1" applyAlignment="1">
      <alignment horizontal="right"/>
    </xf>
    <xf numFmtId="170" fontId="33" fillId="0" borderId="3" xfId="4" applyNumberFormat="1" applyFont="1" applyBorder="1" applyAlignment="1" applyProtection="1">
      <alignment horizontal="right"/>
      <protection locked="0"/>
    </xf>
    <xf numFmtId="0" fontId="82" fillId="0" borderId="0" xfId="4" applyFont="1" applyAlignment="1">
      <alignment horizontal="left"/>
    </xf>
    <xf numFmtId="3" fontId="32" fillId="4" borderId="0" xfId="16" applyNumberFormat="1" applyFont="1" applyFill="1"/>
    <xf numFmtId="0" fontId="32" fillId="4" borderId="0" xfId="16" applyFont="1" applyFill="1"/>
    <xf numFmtId="0" fontId="73" fillId="4" borderId="0" xfId="16" applyFont="1" applyFill="1"/>
    <xf numFmtId="0" fontId="73" fillId="4" borderId="2" xfId="16" applyFont="1" applyFill="1" applyBorder="1" applyAlignment="1">
      <alignment horizontal="left" vertical="center"/>
    </xf>
    <xf numFmtId="0" fontId="83" fillId="4" borderId="0" xfId="16" applyFont="1" applyFill="1"/>
    <xf numFmtId="0" fontId="32" fillId="4" borderId="0" xfId="16" applyFont="1" applyFill="1" applyAlignment="1">
      <alignment horizontal="left" indent="1"/>
    </xf>
    <xf numFmtId="0" fontId="32" fillId="0" borderId="0" xfId="16" applyFont="1"/>
    <xf numFmtId="0" fontId="32" fillId="4" borderId="0" xfId="16" applyFont="1" applyFill="1" applyAlignment="1">
      <alignment horizontal="left" indent="2"/>
    </xf>
    <xf numFmtId="0" fontId="26" fillId="0" borderId="0" xfId="17" applyFont="1" applyAlignment="1" applyProtection="1">
      <alignment horizontal="centerContinuous" vertical="center"/>
      <protection locked="0"/>
    </xf>
    <xf numFmtId="0" fontId="26" fillId="0" borderId="0" xfId="17" applyFont="1" applyAlignment="1">
      <alignment horizontal="centerContinuous" vertical="center"/>
    </xf>
    <xf numFmtId="0" fontId="27" fillId="0" borderId="3" xfId="17" applyFont="1" applyBorder="1" applyProtection="1">
      <protection locked="0"/>
    </xf>
    <xf numFmtId="0" fontId="84" fillId="0" borderId="3" xfId="17" applyFont="1" applyBorder="1" applyAlignment="1" applyProtection="1">
      <alignment horizontal="center"/>
      <protection locked="0"/>
    </xf>
    <xf numFmtId="0" fontId="27" fillId="0" borderId="0" xfId="17" applyFont="1" applyAlignment="1">
      <alignment vertical="center" wrapText="1"/>
    </xf>
    <xf numFmtId="0" fontId="73" fillId="0" borderId="3" xfId="17" applyFont="1" applyBorder="1" applyAlignment="1">
      <alignment horizontal="center" vertical="center" wrapText="1"/>
    </xf>
    <xf numFmtId="0" fontId="73" fillId="2" borderId="3" xfId="17" applyFont="1" applyFill="1" applyBorder="1" applyAlignment="1">
      <alignment horizontal="center" vertical="center" wrapText="1"/>
    </xf>
    <xf numFmtId="0" fontId="27" fillId="0" borderId="0" xfId="17" applyFont="1"/>
    <xf numFmtId="0" fontId="28" fillId="0" borderId="0" xfId="17" applyFont="1" applyAlignment="1" applyProtection="1">
      <alignment horizontal="center" vertical="center"/>
      <protection locked="0"/>
    </xf>
    <xf numFmtId="0" fontId="28" fillId="0" borderId="0" xfId="17" applyFont="1" applyAlignment="1">
      <alignment horizontal="center" vertical="center" wrapText="1"/>
    </xf>
    <xf numFmtId="0" fontId="28" fillId="2" borderId="0" xfId="17" applyFont="1" applyFill="1" applyAlignment="1">
      <alignment horizontal="center" vertical="center" wrapText="1"/>
    </xf>
    <xf numFmtId="0" fontId="28" fillId="0" borderId="0" xfId="17" applyFont="1"/>
    <xf numFmtId="0" fontId="27" fillId="0" borderId="3" xfId="17" applyFont="1" applyBorder="1"/>
    <xf numFmtId="0" fontId="27" fillId="2" borderId="3" xfId="17" applyFont="1" applyFill="1" applyBorder="1"/>
    <xf numFmtId="0" fontId="32" fillId="0" borderId="0" xfId="17" applyFont="1"/>
    <xf numFmtId="17" fontId="26" fillId="2" borderId="13" xfId="17" applyNumberFormat="1" applyFont="1" applyFill="1" applyBorder="1" applyAlignment="1">
      <alignment horizontal="center" vertical="center" wrapText="1"/>
    </xf>
    <xf numFmtId="0" fontId="26" fillId="2" borderId="11" xfId="17" applyFont="1" applyFill="1" applyBorder="1" applyAlignment="1">
      <alignment horizontal="center" vertical="center" wrapText="1"/>
    </xf>
    <xf numFmtId="0" fontId="26" fillId="2" borderId="0" xfId="17" applyFont="1" applyFill="1" applyAlignment="1">
      <alignment horizontal="center" vertical="center" wrapText="1"/>
    </xf>
    <xf numFmtId="164" fontId="26" fillId="2" borderId="0" xfId="17" applyNumberFormat="1" applyFont="1" applyFill="1" applyAlignment="1">
      <alignment horizontal="center" vertical="center" wrapText="1"/>
    </xf>
    <xf numFmtId="164" fontId="26" fillId="2" borderId="14" xfId="17" applyNumberFormat="1" applyFont="1" applyFill="1" applyBorder="1" applyAlignment="1">
      <alignment horizontal="center" vertical="center" wrapText="1"/>
    </xf>
    <xf numFmtId="0" fontId="35" fillId="0" borderId="15" xfId="17" applyFont="1" applyBorder="1" applyAlignment="1">
      <alignment horizontal="left"/>
    </xf>
    <xf numFmtId="43" fontId="35" fillId="0" borderId="15" xfId="17" applyNumberFormat="1" applyFont="1" applyBorder="1"/>
    <xf numFmtId="0" fontId="35" fillId="2" borderId="0" xfId="17" applyFont="1" applyFill="1" applyAlignment="1">
      <alignment horizontal="left" indent="2"/>
    </xf>
    <xf numFmtId="164" fontId="35" fillId="2" borderId="0" xfId="17" applyNumberFormat="1" applyFont="1" applyFill="1"/>
    <xf numFmtId="164" fontId="35" fillId="2" borderId="14" xfId="17" applyNumberFormat="1" applyFont="1" applyFill="1" applyBorder="1"/>
    <xf numFmtId="0" fontId="27" fillId="2" borderId="1" xfId="17" applyFont="1" applyFill="1" applyBorder="1"/>
    <xf numFmtId="164" fontId="35" fillId="2" borderId="1" xfId="17" applyNumberFormat="1" applyFont="1" applyFill="1" applyBorder="1"/>
    <xf numFmtId="164" fontId="35" fillId="2" borderId="16" xfId="17" applyNumberFormat="1" applyFont="1" applyFill="1" applyBorder="1"/>
    <xf numFmtId="0" fontId="27" fillId="2" borderId="0" xfId="17" applyFont="1" applyFill="1"/>
    <xf numFmtId="0" fontId="27" fillId="2" borderId="0" xfId="17" applyFont="1" applyFill="1" applyAlignment="1">
      <alignment horizontal="left" vertical="center"/>
    </xf>
    <xf numFmtId="0" fontId="26" fillId="0" borderId="0" xfId="56" applyFont="1" applyAlignment="1" applyProtection="1">
      <alignment horizontal="centerContinuous" vertical="center"/>
      <protection locked="0"/>
    </xf>
    <xf numFmtId="0" fontId="27" fillId="0" borderId="0" xfId="56" applyFont="1"/>
    <xf numFmtId="0" fontId="28" fillId="0" borderId="1" xfId="56" applyFont="1" applyBorder="1" applyAlignment="1" applyProtection="1">
      <alignment horizontal="center" vertical="center" wrapText="1"/>
      <protection locked="0"/>
    </xf>
    <xf numFmtId="0" fontId="27" fillId="0" borderId="0" xfId="56" applyFont="1" applyAlignment="1">
      <alignment vertical="center"/>
    </xf>
    <xf numFmtId="49" fontId="28" fillId="0" borderId="2" xfId="56" applyNumberFormat="1" applyFont="1" applyBorder="1" applyAlignment="1" applyProtection="1">
      <alignment horizontal="center" vertical="center"/>
      <protection locked="0"/>
    </xf>
    <xf numFmtId="49" fontId="28" fillId="0" borderId="3" xfId="56" applyNumberFormat="1" applyFont="1" applyBorder="1" applyAlignment="1" applyProtection="1">
      <alignment horizontal="center" vertical="center"/>
      <protection locked="0"/>
    </xf>
    <xf numFmtId="0" fontId="28" fillId="0" borderId="3" xfId="56" applyFont="1" applyBorder="1" applyAlignment="1" applyProtection="1">
      <alignment horizontal="center" vertical="center"/>
      <protection locked="0"/>
    </xf>
    <xf numFmtId="0" fontId="28" fillId="0" borderId="2" xfId="56" applyFont="1" applyBorder="1" applyAlignment="1" applyProtection="1">
      <alignment horizontal="center" vertical="center"/>
      <protection locked="0"/>
    </xf>
    <xf numFmtId="0" fontId="28" fillId="0" borderId="0" xfId="56" applyFont="1"/>
    <xf numFmtId="168" fontId="28" fillId="0" borderId="0" xfId="56" applyNumberFormat="1" applyFont="1" applyAlignment="1" applyProtection="1">
      <alignment horizontal="right" indent="2"/>
      <protection hidden="1"/>
    </xf>
    <xf numFmtId="169" fontId="28" fillId="0" borderId="0" xfId="56" applyNumberFormat="1" applyFont="1" applyAlignment="1" applyProtection="1">
      <alignment horizontal="right" indent="3"/>
      <protection hidden="1"/>
    </xf>
    <xf numFmtId="0" fontId="27" fillId="0" borderId="0" xfId="56" applyFont="1" applyAlignment="1">
      <alignment horizontal="left" indent="1"/>
    </xf>
    <xf numFmtId="168" fontId="27" fillId="0" borderId="0" xfId="56" applyNumberFormat="1" applyFont="1" applyAlignment="1" applyProtection="1">
      <alignment horizontal="right" indent="2"/>
      <protection hidden="1"/>
    </xf>
    <xf numFmtId="169" fontId="27" fillId="0" borderId="0" xfId="56" applyNumberFormat="1" applyFont="1" applyAlignment="1" applyProtection="1">
      <alignment horizontal="right" indent="3"/>
      <protection hidden="1"/>
    </xf>
    <xf numFmtId="168" fontId="27" fillId="0" borderId="0" xfId="56" applyNumberFormat="1" applyFont="1" applyAlignment="1">
      <alignment horizontal="right" indent="2"/>
    </xf>
    <xf numFmtId="168" fontId="27" fillId="0" borderId="0" xfId="56" applyNumberFormat="1" applyFont="1" applyAlignment="1" applyProtection="1">
      <alignment horizontal="right" indent="2"/>
      <protection locked="0"/>
    </xf>
    <xf numFmtId="168" fontId="30" fillId="0" borderId="0" xfId="56" applyNumberFormat="1" applyFont="1" applyAlignment="1" applyProtection="1">
      <alignment horizontal="right" indent="2"/>
      <protection hidden="1"/>
    </xf>
    <xf numFmtId="0" fontId="27" fillId="0" borderId="3" xfId="56" applyFont="1" applyBorder="1"/>
    <xf numFmtId="170" fontId="27" fillId="0" borderId="3" xfId="56" applyNumberFormat="1" applyFont="1" applyBorder="1"/>
    <xf numFmtId="170" fontId="27" fillId="0" borderId="0" xfId="56" applyNumberFormat="1" applyFont="1"/>
    <xf numFmtId="0" fontId="27" fillId="0" borderId="0" xfId="56" applyFont="1" applyAlignment="1">
      <alignment wrapText="1"/>
    </xf>
    <xf numFmtId="0" fontId="32" fillId="0" borderId="0" xfId="56" applyFont="1"/>
    <xf numFmtId="0" fontId="26" fillId="0" borderId="0" xfId="56" applyFont="1" applyAlignment="1">
      <alignment horizontal="centerContinuous" vertical="center"/>
    </xf>
    <xf numFmtId="0" fontId="34" fillId="0" borderId="0" xfId="56" applyFont="1"/>
    <xf numFmtId="37" fontId="26" fillId="0" borderId="2" xfId="56" applyNumberFormat="1" applyFont="1" applyBorder="1" applyAlignment="1">
      <alignment horizontal="center" vertical="center"/>
    </xf>
    <xf numFmtId="0" fontId="28" fillId="0" borderId="0" xfId="56" applyFont="1" applyAlignment="1">
      <alignment vertical="center"/>
    </xf>
    <xf numFmtId="168" fontId="26" fillId="0" borderId="0" xfId="56" applyNumberFormat="1" applyFont="1" applyAlignment="1" applyProtection="1">
      <alignment vertical="center"/>
      <protection hidden="1"/>
    </xf>
    <xf numFmtId="168" fontId="28" fillId="0" borderId="0" xfId="56" applyNumberFormat="1" applyFont="1" applyAlignment="1">
      <alignment vertical="center"/>
    </xf>
    <xf numFmtId="0" fontId="26" fillId="0" borderId="0" xfId="56" applyFont="1" applyAlignment="1">
      <alignment vertical="center"/>
    </xf>
    <xf numFmtId="171" fontId="28" fillId="0" borderId="0" xfId="56" applyNumberFormat="1" applyFont="1" applyAlignment="1">
      <alignment horizontal="right" indent="1"/>
    </xf>
    <xf numFmtId="0" fontId="35" fillId="0" borderId="0" xfId="56" applyFont="1" applyAlignment="1">
      <alignment horizontal="left" indent="1"/>
    </xf>
    <xf numFmtId="0" fontId="26" fillId="0" borderId="0" xfId="56" applyFont="1" applyAlignment="1">
      <alignment horizontal="left" vertical="center"/>
    </xf>
    <xf numFmtId="168" fontId="35" fillId="0" borderId="0" xfId="56" applyNumberFormat="1" applyFont="1" applyProtection="1">
      <protection hidden="1"/>
    </xf>
    <xf numFmtId="0" fontId="35" fillId="0" borderId="0" xfId="56" quotePrefix="1" applyFont="1" applyAlignment="1">
      <alignment horizontal="left" indent="1"/>
    </xf>
    <xf numFmtId="168" fontId="26" fillId="0" borderId="0" xfId="56" applyNumberFormat="1" applyFont="1" applyAlignment="1" applyProtection="1">
      <alignment horizontal="right" vertical="center"/>
      <protection hidden="1"/>
    </xf>
    <xf numFmtId="0" fontId="28" fillId="0" borderId="0" xfId="56" applyFont="1" applyAlignment="1">
      <alignment horizontal="right" vertical="center"/>
    </xf>
    <xf numFmtId="168" fontId="39" fillId="0" borderId="0" xfId="56" applyNumberFormat="1" applyFont="1" applyAlignment="1" applyProtection="1">
      <alignment horizontal="right" vertical="center"/>
      <protection hidden="1"/>
    </xf>
    <xf numFmtId="0" fontId="26" fillId="0" borderId="0" xfId="56" applyFont="1" applyAlignment="1">
      <alignment horizontal="left"/>
    </xf>
    <xf numFmtId="168" fontId="26" fillId="0" borderId="0" xfId="56" applyNumberFormat="1" applyFont="1" applyProtection="1">
      <protection hidden="1"/>
    </xf>
    <xf numFmtId="168" fontId="26" fillId="0" borderId="0" xfId="56" applyNumberFormat="1" applyFont="1" applyProtection="1">
      <protection locked="0"/>
    </xf>
    <xf numFmtId="37" fontId="27" fillId="0" borderId="3" xfId="56" applyNumberFormat="1" applyFont="1" applyBorder="1"/>
    <xf numFmtId="0" fontId="40" fillId="0" borderId="0" xfId="56" applyFont="1"/>
    <xf numFmtId="37" fontId="26" fillId="0" borderId="2" xfId="56" applyNumberFormat="1" applyFont="1" applyBorder="1" applyAlignment="1">
      <alignment vertical="center"/>
    </xf>
    <xf numFmtId="0" fontId="26" fillId="2" borderId="0" xfId="57" applyFont="1" applyFill="1" applyAlignment="1">
      <alignment horizontal="left" vertical="center" wrapText="1" indent="1"/>
    </xf>
    <xf numFmtId="172" fontId="26" fillId="2" borderId="0" xfId="58" applyNumberFormat="1" applyFont="1" applyFill="1" applyBorder="1" applyAlignment="1">
      <alignment horizontal="right" vertical="center"/>
    </xf>
    <xf numFmtId="0" fontId="26" fillId="2" borderId="0" xfId="57" applyFont="1" applyFill="1" applyAlignment="1">
      <alignment horizontal="left" vertical="center" wrapText="1" indent="2"/>
    </xf>
    <xf numFmtId="172" fontId="26" fillId="2" borderId="0" xfId="58" applyNumberFormat="1" applyFont="1" applyFill="1" applyBorder="1" applyAlignment="1">
      <alignment horizontal="left" vertical="center" indent="2"/>
    </xf>
    <xf numFmtId="0" fontId="35" fillId="2" borderId="0" xfId="57" applyFont="1" applyFill="1" applyAlignment="1">
      <alignment horizontal="left" vertical="top" wrapText="1" indent="3"/>
    </xf>
    <xf numFmtId="172" fontId="35" fillId="2" borderId="0" xfId="58" applyNumberFormat="1" applyFont="1" applyFill="1" applyBorder="1" applyAlignment="1">
      <alignment horizontal="right" vertical="top"/>
    </xf>
    <xf numFmtId="0" fontId="35" fillId="0" borderId="0" xfId="56" applyFont="1"/>
    <xf numFmtId="0" fontId="26" fillId="0" borderId="0" xfId="56" applyFont="1"/>
    <xf numFmtId="0" fontId="33" fillId="2" borderId="3" xfId="57" applyFont="1" applyFill="1" applyBorder="1" applyAlignment="1">
      <alignment horizontal="left" vertical="top" wrapText="1" indent="3"/>
    </xf>
    <xf numFmtId="172" fontId="33" fillId="2" borderId="3" xfId="58" applyNumberFormat="1" applyFont="1" applyFill="1" applyBorder="1" applyAlignment="1">
      <alignment horizontal="right" vertical="top"/>
    </xf>
    <xf numFmtId="173" fontId="33" fillId="2" borderId="3" xfId="58" applyNumberFormat="1" applyFont="1" applyFill="1" applyBorder="1" applyAlignment="1">
      <alignment horizontal="right" vertical="top" indent="1"/>
    </xf>
    <xf numFmtId="37" fontId="28" fillId="0" borderId="2" xfId="56" applyNumberFormat="1" applyFont="1" applyBorder="1" applyAlignment="1">
      <alignment horizontal="center" vertical="center"/>
    </xf>
    <xf numFmtId="0" fontId="26" fillId="2" borderId="1" xfId="57" applyFont="1" applyFill="1" applyBorder="1" applyAlignment="1">
      <alignment horizontal="left" vertical="center" wrapText="1" indent="1"/>
    </xf>
    <xf numFmtId="172" fontId="26" fillId="2" borderId="1" xfId="58" applyNumberFormat="1" applyFont="1" applyFill="1" applyBorder="1" applyAlignment="1">
      <alignment horizontal="right" vertical="center"/>
    </xf>
    <xf numFmtId="0" fontId="35" fillId="0" borderId="1" xfId="56" applyFont="1" applyBorder="1"/>
    <xf numFmtId="37" fontId="28" fillId="0" borderId="2" xfId="56" applyNumberFormat="1" applyFont="1" applyBorder="1" applyAlignment="1">
      <alignment vertical="center"/>
    </xf>
    <xf numFmtId="0" fontId="35" fillId="2" borderId="3" xfId="57" applyFont="1" applyFill="1" applyBorder="1" applyAlignment="1">
      <alignment horizontal="left" vertical="top" wrapText="1" indent="3"/>
    </xf>
    <xf numFmtId="172" fontId="35" fillId="2" borderId="3" xfId="58" applyNumberFormat="1" applyFont="1" applyFill="1" applyBorder="1" applyAlignment="1">
      <alignment horizontal="right" vertical="top"/>
    </xf>
    <xf numFmtId="0" fontId="35" fillId="0" borderId="3" xfId="56" applyFont="1" applyBorder="1"/>
    <xf numFmtId="0" fontId="32" fillId="0" borderId="0" xfId="56" applyFont="1" applyAlignment="1">
      <alignment horizontal="left" indent="1"/>
    </xf>
    <xf numFmtId="168" fontId="39" fillId="0" borderId="0" xfId="56" applyNumberFormat="1" applyFont="1" applyProtection="1">
      <protection hidden="1"/>
    </xf>
    <xf numFmtId="3" fontId="41" fillId="0" borderId="0" xfId="56" applyNumberFormat="1" applyFont="1" applyAlignment="1">
      <alignment horizontal="center"/>
    </xf>
    <xf numFmtId="0" fontId="32" fillId="0" borderId="0" xfId="56" applyFont="1" applyAlignment="1">
      <alignment horizontal="left"/>
    </xf>
    <xf numFmtId="0" fontId="35" fillId="2" borderId="3" xfId="59" applyFont="1" applyFill="1" applyBorder="1" applyAlignment="1">
      <alignment horizontal="left" vertical="top" wrapText="1" indent="3"/>
    </xf>
    <xf numFmtId="0" fontId="26" fillId="0" borderId="0" xfId="56" applyFont="1" applyAlignment="1" applyProtection="1">
      <alignment horizontal="centerContinuous" vertical="center" wrapText="1"/>
      <protection locked="0"/>
    </xf>
    <xf numFmtId="0" fontId="42" fillId="0" borderId="0" xfId="56" applyFont="1" applyAlignment="1">
      <alignment horizontal="centerContinuous" vertical="center" wrapText="1"/>
    </xf>
    <xf numFmtId="37" fontId="28" fillId="0" borderId="2" xfId="56" applyNumberFormat="1" applyFont="1" applyBorder="1" applyAlignment="1">
      <alignment horizontal="center" vertical="center" wrapText="1"/>
    </xf>
    <xf numFmtId="0" fontId="28" fillId="0" borderId="2" xfId="56" applyFont="1" applyBorder="1" applyAlignment="1">
      <alignment horizontal="center" vertical="center"/>
    </xf>
    <xf numFmtId="0" fontId="28" fillId="0" borderId="2" xfId="56" applyFont="1" applyBorder="1" applyAlignment="1">
      <alignment horizontal="center" vertical="center" wrapText="1"/>
    </xf>
    <xf numFmtId="0" fontId="43" fillId="0" borderId="0" xfId="56" applyFont="1"/>
    <xf numFmtId="37" fontId="27" fillId="0" borderId="1" xfId="56" applyNumberFormat="1" applyFont="1" applyBorder="1"/>
    <xf numFmtId="37" fontId="27" fillId="0" borderId="0" xfId="56" applyNumberFormat="1" applyFont="1"/>
    <xf numFmtId="0" fontId="7" fillId="0" borderId="0" xfId="56" applyFont="1"/>
    <xf numFmtId="0" fontId="28" fillId="0" borderId="0" xfId="56" applyFont="1" applyAlignment="1">
      <alignment horizontal="left"/>
    </xf>
    <xf numFmtId="171" fontId="27" fillId="0" borderId="0" xfId="56" applyNumberFormat="1" applyFont="1" applyAlignment="1">
      <alignment horizontal="right" indent="1"/>
    </xf>
    <xf numFmtId="0" fontId="27" fillId="0" borderId="0" xfId="56" applyFont="1" applyAlignment="1">
      <alignment horizontal="left"/>
    </xf>
    <xf numFmtId="171" fontId="28" fillId="0" borderId="0" xfId="56" applyNumberFormat="1" applyFont="1" applyAlignment="1" applyProtection="1">
      <alignment horizontal="right" indent="2"/>
      <protection hidden="1"/>
    </xf>
    <xf numFmtId="171" fontId="32" fillId="0" borderId="0" xfId="56" applyNumberFormat="1" applyFont="1" applyAlignment="1">
      <alignment horizontal="right" indent="1"/>
    </xf>
    <xf numFmtId="0" fontId="7" fillId="0" borderId="3" xfId="56" applyFont="1" applyBorder="1"/>
    <xf numFmtId="0" fontId="33" fillId="0" borderId="0" xfId="56" applyFont="1" applyAlignment="1">
      <alignment horizontal="justify"/>
    </xf>
    <xf numFmtId="0" fontId="44" fillId="0" borderId="0" xfId="56" applyFont="1"/>
    <xf numFmtId="0" fontId="45" fillId="0" borderId="0" xfId="56" applyFont="1"/>
    <xf numFmtId="0" fontId="28" fillId="3" borderId="0" xfId="56" applyFont="1" applyFill="1" applyAlignment="1">
      <alignment horizontal="centerContinuous"/>
    </xf>
    <xf numFmtId="0" fontId="28" fillId="3" borderId="0" xfId="56" applyFont="1" applyFill="1"/>
    <xf numFmtId="0" fontId="48" fillId="0" borderId="0" xfId="56" applyFont="1"/>
    <xf numFmtId="0" fontId="49" fillId="0" borderId="0" xfId="56" applyFont="1" applyAlignment="1">
      <alignment vertical="center" wrapText="1"/>
    </xf>
    <xf numFmtId="0" fontId="50" fillId="0" borderId="0" xfId="56" applyFont="1" applyAlignment="1">
      <alignment vertical="center" wrapText="1"/>
    </xf>
    <xf numFmtId="0" fontId="24" fillId="0" borderId="0" xfId="56" applyFont="1"/>
    <xf numFmtId="0" fontId="51" fillId="0" borderId="0" xfId="56" applyFont="1"/>
    <xf numFmtId="168" fontId="52" fillId="0" borderId="0" xfId="56" applyNumberFormat="1" applyFont="1"/>
    <xf numFmtId="0" fontId="53" fillId="0" borderId="0" xfId="56" applyFont="1"/>
    <xf numFmtId="0" fontId="44" fillId="0" borderId="0" xfId="56" applyFont="1" applyAlignment="1">
      <alignment horizontal="center" vertical="center" wrapText="1"/>
    </xf>
    <xf numFmtId="0" fontId="44" fillId="0" borderId="0" xfId="56" applyFont="1" applyAlignment="1">
      <alignment horizontal="center"/>
    </xf>
    <xf numFmtId="0" fontId="45" fillId="0" borderId="0" xfId="56" applyFont="1" applyAlignment="1">
      <alignment horizontal="center"/>
    </xf>
    <xf numFmtId="0" fontId="48" fillId="0" borderId="0" xfId="56" applyFont="1" applyAlignment="1">
      <alignment horizontal="center"/>
    </xf>
    <xf numFmtId="0" fontId="46" fillId="0" borderId="0" xfId="56" applyFont="1" applyAlignment="1">
      <alignment horizontal="center"/>
    </xf>
    <xf numFmtId="0" fontId="48" fillId="2" borderId="0" xfId="56" applyFont="1" applyFill="1"/>
    <xf numFmtId="3" fontId="49" fillId="0" borderId="0" xfId="56" applyNumberFormat="1" applyFont="1" applyAlignment="1">
      <alignment horizontal="center"/>
    </xf>
    <xf numFmtId="3" fontId="50" fillId="0" borderId="0" xfId="56" applyNumberFormat="1" applyFont="1" applyAlignment="1">
      <alignment horizontal="center"/>
    </xf>
    <xf numFmtId="174" fontId="24" fillId="0" borderId="0" xfId="56" applyNumberFormat="1" applyFont="1" applyAlignment="1">
      <alignment horizontal="center" vertical="center"/>
    </xf>
    <xf numFmtId="174" fontId="51" fillId="0" borderId="0" xfId="56" applyNumberFormat="1" applyFont="1" applyAlignment="1">
      <alignment horizontal="center" vertical="center"/>
    </xf>
    <xf numFmtId="0" fontId="45" fillId="0" borderId="0" xfId="56" applyFont="1" applyAlignment="1">
      <alignment horizontal="right"/>
    </xf>
    <xf numFmtId="0" fontId="44" fillId="0" borderId="0" xfId="56" applyFont="1" applyAlignment="1">
      <alignment horizontal="left" vertical="top" wrapText="1"/>
    </xf>
    <xf numFmtId="3" fontId="44" fillId="0" borderId="0" xfId="56" applyNumberFormat="1" applyFont="1" applyAlignment="1">
      <alignment horizontal="center"/>
    </xf>
    <xf numFmtId="3" fontId="44" fillId="0" borderId="0" xfId="56" applyNumberFormat="1" applyFont="1"/>
    <xf numFmtId="3" fontId="45" fillId="0" borderId="0" xfId="56" applyNumberFormat="1" applyFont="1" applyAlignment="1">
      <alignment horizontal="center"/>
    </xf>
    <xf numFmtId="174" fontId="54" fillId="0" borderId="0" xfId="56" applyNumberFormat="1" applyFont="1" applyAlignment="1">
      <alignment horizontal="center"/>
    </xf>
    <xf numFmtId="174" fontId="55" fillId="0" borderId="0" xfId="56" applyNumberFormat="1" applyFont="1" applyAlignment="1">
      <alignment horizontal="center"/>
    </xf>
    <xf numFmtId="3" fontId="56" fillId="0" borderId="0" xfId="56" applyNumberFormat="1" applyFont="1" applyAlignment="1">
      <alignment horizontal="left"/>
    </xf>
    <xf numFmtId="168" fontId="53" fillId="0" borderId="0" xfId="56" applyNumberFormat="1" applyFont="1"/>
    <xf numFmtId="49" fontId="44" fillId="0" borderId="0" xfId="56" applyNumberFormat="1" applyFont="1" applyAlignment="1">
      <alignment horizontal="left"/>
    </xf>
    <xf numFmtId="168" fontId="57" fillId="0" borderId="0" xfId="56" applyNumberFormat="1" applyFont="1"/>
    <xf numFmtId="0" fontId="56" fillId="0" borderId="0" xfId="56" applyFont="1" applyAlignment="1">
      <alignment horizontal="left"/>
    </xf>
    <xf numFmtId="171" fontId="58" fillId="0" borderId="0" xfId="56" applyNumberFormat="1" applyFont="1" applyAlignment="1">
      <alignment horizontal="right" indent="1"/>
    </xf>
    <xf numFmtId="171" fontId="58" fillId="4" borderId="0" xfId="56" applyNumberFormat="1" applyFont="1" applyFill="1" applyAlignment="1">
      <alignment horizontal="right" indent="1"/>
    </xf>
    <xf numFmtId="0" fontId="58" fillId="0" borderId="0" xfId="56" applyFont="1"/>
    <xf numFmtId="0" fontId="32" fillId="4" borderId="0" xfId="56" applyFont="1" applyFill="1" applyAlignment="1">
      <alignment wrapText="1"/>
    </xf>
    <xf numFmtId="0" fontId="44" fillId="0" borderId="0" xfId="56" applyFont="1" applyAlignment="1">
      <alignment horizontal="right" vertical="center"/>
    </xf>
    <xf numFmtId="0" fontId="59" fillId="0" borderId="0" xfId="56" applyFont="1" applyAlignment="1">
      <alignment horizontal="left" indent="2"/>
    </xf>
    <xf numFmtId="0" fontId="60" fillId="0" borderId="0" xfId="56" applyFont="1" applyAlignment="1" applyProtection="1">
      <alignment horizontal="centerContinuous" vertical="center"/>
      <protection locked="0"/>
    </xf>
    <xf numFmtId="0" fontId="27" fillId="0" borderId="0" xfId="56" applyFont="1" applyAlignment="1">
      <alignment horizontal="centerContinuous" vertical="center"/>
    </xf>
    <xf numFmtId="0" fontId="28" fillId="0" borderId="5" xfId="56" applyFont="1" applyBorder="1" applyAlignment="1" applyProtection="1">
      <alignment horizontal="centerContinuous" vertical="center"/>
      <protection locked="0"/>
    </xf>
    <xf numFmtId="0" fontId="28" fillId="0" borderId="6" xfId="56" applyFont="1" applyBorder="1" applyAlignment="1" applyProtection="1">
      <alignment horizontal="centerContinuous" vertical="center"/>
      <protection locked="0"/>
    </xf>
    <xf numFmtId="37" fontId="28" fillId="0" borderId="5" xfId="56" applyNumberFormat="1" applyFont="1" applyBorder="1" applyAlignment="1">
      <alignment horizontal="center" vertical="center"/>
    </xf>
    <xf numFmtId="37" fontId="28" fillId="0" borderId="6" xfId="56" applyNumberFormat="1" applyFont="1" applyBorder="1" applyAlignment="1">
      <alignment horizontal="center" vertical="center"/>
    </xf>
    <xf numFmtId="171" fontId="28" fillId="0" borderId="0" xfId="56" applyNumberFormat="1" applyFont="1" applyAlignment="1" applyProtection="1">
      <alignment horizontal="right" indent="1"/>
      <protection hidden="1"/>
    </xf>
    <xf numFmtId="175" fontId="28" fillId="0" borderId="0" xfId="56" applyNumberFormat="1" applyFont="1" applyAlignment="1" applyProtection="1">
      <alignment horizontal="right" indent="1"/>
      <protection hidden="1"/>
    </xf>
    <xf numFmtId="175" fontId="27" fillId="0" borderId="0" xfId="56" applyNumberFormat="1" applyFont="1" applyAlignment="1">
      <alignment horizontal="right" indent="2"/>
    </xf>
    <xf numFmtId="0" fontId="85" fillId="0" borderId="0" xfId="56" applyAlignment="1">
      <alignment horizontal="left" indent="1"/>
    </xf>
    <xf numFmtId="171" fontId="27" fillId="0" borderId="0" xfId="56" applyNumberFormat="1" applyFont="1" applyAlignment="1" applyProtection="1">
      <alignment horizontal="right" indent="1"/>
      <protection hidden="1"/>
    </xf>
    <xf numFmtId="175" fontId="27" fillId="0" borderId="0" xfId="56" applyNumberFormat="1" applyFont="1" applyAlignment="1" applyProtection="1">
      <alignment horizontal="right" indent="1"/>
      <protection hidden="1"/>
    </xf>
    <xf numFmtId="0" fontId="7" fillId="0" borderId="0" xfId="56" applyFont="1" applyAlignment="1">
      <alignment horizontal="left" indent="1"/>
    </xf>
    <xf numFmtId="0" fontId="27" fillId="0" borderId="0" xfId="56" quotePrefix="1" applyFont="1" applyAlignment="1">
      <alignment horizontal="left" indent="1"/>
    </xf>
    <xf numFmtId="3" fontId="28" fillId="0" borderId="0" xfId="56" applyNumberFormat="1" applyFont="1" applyAlignment="1" applyProtection="1">
      <alignment horizontal="right" indent="1"/>
      <protection hidden="1"/>
    </xf>
    <xf numFmtId="175" fontId="27" fillId="0" borderId="0" xfId="56" applyNumberFormat="1" applyFont="1"/>
    <xf numFmtId="0" fontId="28" fillId="0" borderId="0" xfId="56" applyFont="1" applyAlignment="1">
      <alignment horizontal="left" indent="1"/>
    </xf>
    <xf numFmtId="0" fontId="85" fillId="0" borderId="0" xfId="56" applyAlignment="1">
      <alignment horizontal="left" indent="2"/>
    </xf>
    <xf numFmtId="3" fontId="27" fillId="0" borderId="0" xfId="56" applyNumberFormat="1" applyFont="1" applyAlignment="1" applyProtection="1">
      <alignment horizontal="right" indent="1"/>
      <protection hidden="1"/>
    </xf>
    <xf numFmtId="0" fontId="7" fillId="0" borderId="0" xfId="56" applyFont="1" applyAlignment="1">
      <alignment horizontal="left" indent="2"/>
    </xf>
    <xf numFmtId="0" fontId="63" fillId="4" borderId="0" xfId="56" applyFont="1" applyFill="1"/>
    <xf numFmtId="0" fontId="27" fillId="4" borderId="0" xfId="56" applyFont="1" applyFill="1"/>
    <xf numFmtId="0" fontId="46" fillId="4" borderId="0" xfId="56" applyFont="1" applyFill="1" applyAlignment="1">
      <alignment horizontal="centerContinuous"/>
    </xf>
    <xf numFmtId="0" fontId="28" fillId="4" borderId="0" xfId="56" applyFont="1" applyFill="1"/>
    <xf numFmtId="167" fontId="58" fillId="0" borderId="0" xfId="56" applyNumberFormat="1" applyFont="1"/>
    <xf numFmtId="177" fontId="58" fillId="0" borderId="0" xfId="56" applyNumberFormat="1" applyFont="1"/>
    <xf numFmtId="0" fontId="28" fillId="4" borderId="0" xfId="56" applyFont="1" applyFill="1" applyAlignment="1">
      <alignment horizontal="centerContinuous"/>
    </xf>
    <xf numFmtId="0" fontId="46" fillId="2" borderId="0" xfId="56" applyFont="1" applyFill="1"/>
    <xf numFmtId="177" fontId="64" fillId="0" borderId="0" xfId="56" applyNumberFormat="1" applyFont="1"/>
    <xf numFmtId="167" fontId="64" fillId="0" borderId="0" xfId="56" applyNumberFormat="1" applyFont="1"/>
    <xf numFmtId="0" fontId="64" fillId="0" borderId="0" xfId="56" applyFont="1" applyAlignment="1">
      <alignment horizontal="left"/>
    </xf>
    <xf numFmtId="3" fontId="64" fillId="0" borderId="0" xfId="56" applyNumberFormat="1" applyFont="1" applyAlignment="1" applyProtection="1">
      <alignment horizontal="right" indent="1"/>
      <protection hidden="1"/>
    </xf>
    <xf numFmtId="37" fontId="58" fillId="0" borderId="0" xfId="56" applyNumberFormat="1" applyFont="1"/>
    <xf numFmtId="3" fontId="58" fillId="0" borderId="0" xfId="56" applyNumberFormat="1" applyFont="1" applyAlignment="1">
      <alignment horizontal="right" indent="1"/>
    </xf>
    <xf numFmtId="0" fontId="66" fillId="0" borderId="0" xfId="56" applyFont="1"/>
    <xf numFmtId="3" fontId="58" fillId="0" borderId="0" xfId="56" applyNumberFormat="1" applyFont="1"/>
    <xf numFmtId="0" fontId="67" fillId="4" borderId="0" xfId="56" applyFont="1" applyFill="1"/>
    <xf numFmtId="0" fontId="56" fillId="4" borderId="0" xfId="56" applyFont="1" applyFill="1"/>
    <xf numFmtId="0" fontId="58" fillId="4" borderId="0" xfId="56" applyFont="1" applyFill="1"/>
    <xf numFmtId="37" fontId="64" fillId="0" borderId="0" xfId="56" applyNumberFormat="1" applyFont="1"/>
    <xf numFmtId="0" fontId="64" fillId="0" borderId="0" xfId="56" applyFont="1"/>
    <xf numFmtId="37" fontId="28" fillId="4" borderId="0" xfId="56" applyNumberFormat="1" applyFont="1" applyFill="1" applyAlignment="1">
      <alignment horizontal="center"/>
    </xf>
    <xf numFmtId="170" fontId="64" fillId="0" borderId="0" xfId="56" applyNumberFormat="1" applyFont="1" applyAlignment="1">
      <alignment horizontal="right"/>
    </xf>
    <xf numFmtId="39" fontId="64" fillId="0" borderId="0" xfId="56" applyNumberFormat="1" applyFont="1"/>
    <xf numFmtId="37" fontId="27" fillId="4" borderId="0" xfId="56" applyNumberFormat="1" applyFont="1" applyFill="1"/>
    <xf numFmtId="170" fontId="58" fillId="0" borderId="0" xfId="56" applyNumberFormat="1" applyFont="1"/>
    <xf numFmtId="39" fontId="58" fillId="0" borderId="0" xfId="56" applyNumberFormat="1" applyFont="1"/>
    <xf numFmtId="170" fontId="28" fillId="4" borderId="0" xfId="56" applyNumberFormat="1" applyFont="1" applyFill="1"/>
    <xf numFmtId="0" fontId="28" fillId="2" borderId="0" xfId="56" applyFont="1" applyFill="1"/>
    <xf numFmtId="0" fontId="32" fillId="4" borderId="0" xfId="56" applyFont="1" applyFill="1" applyAlignment="1">
      <alignment horizontal="left" indent="2"/>
    </xf>
    <xf numFmtId="176" fontId="27" fillId="0" borderId="0" xfId="58" applyNumberFormat="1" applyFont="1"/>
    <xf numFmtId="0" fontId="28" fillId="0" borderId="0" xfId="56" applyFont="1" applyAlignment="1" applyProtection="1">
      <alignment horizontal="centerContinuous" vertical="center"/>
      <protection locked="0"/>
    </xf>
    <xf numFmtId="0" fontId="28" fillId="0" borderId="0" xfId="56" applyFont="1" applyAlignment="1" applyProtection="1">
      <alignment horizontal="center" vertical="center"/>
      <protection locked="0"/>
    </xf>
    <xf numFmtId="37" fontId="71" fillId="0" borderId="2" xfId="56" applyNumberFormat="1" applyFont="1" applyBorder="1" applyAlignment="1">
      <alignment horizontal="center" vertical="center"/>
    </xf>
    <xf numFmtId="0" fontId="85" fillId="0" borderId="0" xfId="56" applyAlignment="1">
      <alignment vertical="center"/>
    </xf>
    <xf numFmtId="37" fontId="71" fillId="0" borderId="3" xfId="56" applyNumberFormat="1" applyFont="1" applyBorder="1" applyAlignment="1">
      <alignment horizontal="center" vertical="center"/>
    </xf>
    <xf numFmtId="37" fontId="30" fillId="0" borderId="0" xfId="56" applyNumberFormat="1" applyFont="1"/>
    <xf numFmtId="0" fontId="85" fillId="0" borderId="0" xfId="56"/>
    <xf numFmtId="0" fontId="71" fillId="0" borderId="0" xfId="56" applyFont="1" applyAlignment="1">
      <alignment horizontal="left"/>
    </xf>
    <xf numFmtId="170" fontId="28" fillId="0" borderId="0" xfId="56" applyNumberFormat="1" applyFont="1"/>
    <xf numFmtId="167" fontId="71" fillId="0" borderId="0" xfId="56" applyNumberFormat="1" applyFont="1" applyAlignment="1">
      <alignment horizontal="right" indent="1"/>
    </xf>
    <xf numFmtId="2" fontId="71" fillId="0" borderId="0" xfId="56" applyNumberFormat="1" applyFont="1" applyAlignment="1">
      <alignment horizontal="right" indent="1"/>
    </xf>
    <xf numFmtId="171" fontId="32" fillId="4" borderId="0" xfId="56" applyNumberFormat="1" applyFont="1" applyFill="1" applyAlignment="1">
      <alignment horizontal="right" indent="1"/>
    </xf>
    <xf numFmtId="167" fontId="30" fillId="0" borderId="0" xfId="56" applyNumberFormat="1" applyFont="1" applyAlignment="1">
      <alignment horizontal="right" indent="1"/>
    </xf>
    <xf numFmtId="2" fontId="30" fillId="0" borderId="0" xfId="56" applyNumberFormat="1" applyFont="1" applyAlignment="1">
      <alignment horizontal="right" indent="1"/>
    </xf>
    <xf numFmtId="0" fontId="27" fillId="0" borderId="0" xfId="56" quotePrefix="1" applyFont="1" applyAlignment="1">
      <alignment horizontal="left"/>
    </xf>
    <xf numFmtId="0" fontId="30" fillId="0" borderId="0" xfId="56" applyFont="1"/>
    <xf numFmtId="0" fontId="28" fillId="0" borderId="0" xfId="56" applyFont="1" applyAlignment="1">
      <alignment horizontal="centerContinuous" vertical="center"/>
    </xf>
    <xf numFmtId="0" fontId="28" fillId="0" borderId="0" xfId="56" applyFont="1" applyAlignment="1">
      <alignment horizontal="center" vertical="center"/>
    </xf>
    <xf numFmtId="37" fontId="28" fillId="0" borderId="0" xfId="56" applyNumberFormat="1" applyFont="1" applyAlignment="1">
      <alignment horizontal="centerContinuous" vertical="center"/>
    </xf>
    <xf numFmtId="0" fontId="28" fillId="0" borderId="3" xfId="56" applyFont="1" applyBorder="1" applyAlignment="1">
      <alignment horizontal="center" vertical="center"/>
    </xf>
    <xf numFmtId="0" fontId="27" fillId="0" borderId="0" xfId="56" quotePrefix="1" applyFont="1" applyAlignment="1">
      <alignment horizontal="left" vertical="center"/>
    </xf>
    <xf numFmtId="167" fontId="30" fillId="0" borderId="0" xfId="56" applyNumberFormat="1" applyFont="1" applyAlignment="1">
      <alignment horizontal="right" vertical="center" indent="1"/>
    </xf>
    <xf numFmtId="0" fontId="27" fillId="0" borderId="0" xfId="56" applyFont="1" applyAlignment="1">
      <alignment horizontal="left" vertical="center"/>
    </xf>
    <xf numFmtId="0" fontId="30" fillId="0" borderId="3" xfId="56" applyFont="1" applyBorder="1"/>
    <xf numFmtId="0" fontId="72" fillId="0" borderId="0" xfId="56" applyFont="1"/>
    <xf numFmtId="170" fontId="27" fillId="0" borderId="17" xfId="56" applyNumberFormat="1" applyFont="1" applyBorder="1"/>
    <xf numFmtId="169" fontId="27" fillId="0" borderId="0" xfId="56" applyNumberFormat="1" applyFont="1"/>
    <xf numFmtId="0" fontId="32" fillId="4" borderId="0" xfId="56" applyFont="1" applyFill="1" applyAlignment="1">
      <alignment horizontal="left" indent="1"/>
    </xf>
    <xf numFmtId="0" fontId="26" fillId="0" borderId="0" xfId="56" applyFont="1" applyAlignment="1">
      <alignment horizontal="center" vertical="center"/>
    </xf>
    <xf numFmtId="0" fontId="28" fillId="0" borderId="0" xfId="56" quotePrefix="1" applyFont="1" applyAlignment="1">
      <alignment horizontal="centerContinuous"/>
    </xf>
    <xf numFmtId="0" fontId="27" fillId="0" borderId="0" xfId="56" applyFont="1" applyAlignment="1">
      <alignment horizontal="centerContinuous"/>
    </xf>
    <xf numFmtId="41" fontId="43" fillId="0" borderId="0" xfId="56" applyNumberFormat="1" applyFont="1"/>
    <xf numFmtId="41" fontId="7" fillId="0" borderId="0" xfId="56" applyNumberFormat="1" applyFont="1"/>
    <xf numFmtId="41" fontId="27" fillId="0" borderId="0" xfId="56" applyNumberFormat="1" applyFont="1"/>
    <xf numFmtId="0" fontId="31" fillId="0" borderId="0" xfId="56" applyFont="1"/>
    <xf numFmtId="0" fontId="47" fillId="4" borderId="0" xfId="56" applyFont="1" applyFill="1" applyAlignment="1">
      <alignment horizontal="centerContinuous"/>
    </xf>
    <xf numFmtId="0" fontId="56" fillId="2" borderId="0" xfId="56" applyFont="1" applyFill="1"/>
    <xf numFmtId="0" fontId="58" fillId="0" borderId="0" xfId="56" applyFont="1" applyAlignment="1">
      <alignment horizontal="centerContinuous"/>
    </xf>
    <xf numFmtId="41" fontId="58" fillId="0" borderId="0" xfId="56" applyNumberFormat="1" applyFont="1"/>
    <xf numFmtId="182" fontId="58" fillId="0" borderId="0" xfId="56" applyNumberFormat="1" applyFont="1"/>
    <xf numFmtId="0" fontId="32" fillId="4" borderId="0" xfId="56" applyFont="1" applyFill="1" applyAlignment="1">
      <alignment horizontal="left" wrapText="1" indent="2"/>
    </xf>
    <xf numFmtId="0" fontId="56" fillId="4" borderId="0" xfId="56" applyFont="1" applyFill="1" applyAlignment="1">
      <alignment horizontal="left" indent="2"/>
    </xf>
    <xf numFmtId="0" fontId="71" fillId="2" borderId="2" xfId="56" applyFont="1" applyFill="1" applyBorder="1" applyAlignment="1">
      <alignment horizontal="center" vertical="center"/>
    </xf>
    <xf numFmtId="0" fontId="28" fillId="0" borderId="2" xfId="56" applyFont="1" applyBorder="1" applyAlignment="1">
      <alignment horizontal="left" vertical="center" wrapText="1"/>
    </xf>
    <xf numFmtId="0" fontId="28" fillId="0" borderId="2" xfId="56" applyFont="1" applyBorder="1" applyAlignment="1">
      <alignment horizontal="centerContinuous" vertical="center"/>
    </xf>
    <xf numFmtId="0" fontId="27" fillId="0" borderId="2" xfId="56" applyFont="1" applyBorder="1" applyAlignment="1">
      <alignment horizontal="centerContinuous" vertical="center"/>
    </xf>
    <xf numFmtId="0" fontId="74" fillId="0" borderId="2" xfId="56" applyFont="1" applyBorder="1" applyAlignment="1">
      <alignment horizontal="center" vertical="center" wrapText="1"/>
    </xf>
    <xf numFmtId="0" fontId="73" fillId="0" borderId="2" xfId="56" applyFont="1" applyBorder="1" applyAlignment="1">
      <alignment horizontal="center" vertical="center" wrapText="1"/>
    </xf>
    <xf numFmtId="0" fontId="73" fillId="0" borderId="0" xfId="56" applyFont="1"/>
    <xf numFmtId="183" fontId="73" fillId="0" borderId="0" xfId="56" applyNumberFormat="1" applyFont="1"/>
    <xf numFmtId="183" fontId="33" fillId="0" borderId="0" xfId="56" applyNumberFormat="1" applyFont="1"/>
    <xf numFmtId="183" fontId="32" fillId="0" borderId="0" xfId="56" applyNumberFormat="1" applyFont="1"/>
    <xf numFmtId="0" fontId="71" fillId="0" borderId="0" xfId="56" applyFont="1" applyAlignment="1">
      <alignment wrapText="1"/>
    </xf>
    <xf numFmtId="41" fontId="28" fillId="0" borderId="0" xfId="56" applyNumberFormat="1" applyFont="1"/>
    <xf numFmtId="0" fontId="30" fillId="0" borderId="0" xfId="56" applyFont="1" applyAlignment="1">
      <alignment horizontal="left" indent="1"/>
    </xf>
    <xf numFmtId="41" fontId="27" fillId="0" borderId="0" xfId="56" applyNumberFormat="1" applyFont="1" applyAlignment="1">
      <alignment horizontal="right" indent="1"/>
    </xf>
    <xf numFmtId="0" fontId="30" fillId="0" borderId="0" xfId="56" applyFont="1" applyAlignment="1">
      <alignment horizontal="left"/>
    </xf>
    <xf numFmtId="41" fontId="30" fillId="0" borderId="3" xfId="56" applyNumberFormat="1" applyFont="1" applyBorder="1"/>
    <xf numFmtId="41" fontId="27" fillId="0" borderId="3" xfId="56" applyNumberFormat="1" applyFont="1" applyBorder="1"/>
    <xf numFmtId="0" fontId="27" fillId="0" borderId="1" xfId="56" applyFont="1" applyBorder="1"/>
    <xf numFmtId="0" fontId="26" fillId="0" borderId="0" xfId="56" applyFont="1" applyAlignment="1">
      <alignment horizontal="centerContinuous" vertical="center" wrapText="1"/>
    </xf>
    <xf numFmtId="0" fontId="27" fillId="0" borderId="0" xfId="56" applyFont="1" applyProtection="1">
      <protection locked="0"/>
    </xf>
    <xf numFmtId="0" fontId="71" fillId="0" borderId="2" xfId="56" applyFont="1" applyBorder="1" applyAlignment="1">
      <alignment horizontal="center" vertical="center"/>
    </xf>
    <xf numFmtId="0" fontId="30" fillId="0" borderId="1" xfId="56" applyFont="1" applyBorder="1"/>
    <xf numFmtId="0" fontId="28" fillId="0" borderId="1" xfId="56" applyFont="1" applyBorder="1"/>
    <xf numFmtId="0" fontId="27" fillId="2" borderId="0" xfId="56" applyFont="1" applyFill="1" applyAlignment="1">
      <alignment horizontal="left"/>
    </xf>
    <xf numFmtId="183" fontId="27" fillId="0" borderId="0" xfId="56" applyNumberFormat="1" applyFont="1"/>
    <xf numFmtId="183" fontId="27" fillId="2" borderId="0" xfId="56" applyNumberFormat="1" applyFont="1" applyFill="1"/>
    <xf numFmtId="0" fontId="27" fillId="2" borderId="0" xfId="56" quotePrefix="1" applyFont="1" applyFill="1" applyAlignment="1">
      <alignment horizontal="left"/>
    </xf>
    <xf numFmtId="0" fontId="27" fillId="2" borderId="0" xfId="56" applyFont="1" applyFill="1" applyAlignment="1">
      <alignment horizontal="left" indent="2"/>
    </xf>
    <xf numFmtId="0" fontId="33" fillId="0" borderId="0" xfId="56" applyFont="1" applyAlignment="1">
      <alignment vertical="center" wrapText="1"/>
    </xf>
    <xf numFmtId="0" fontId="58" fillId="0" borderId="0" xfId="56" applyFont="1" applyAlignment="1">
      <alignment horizontal="left"/>
    </xf>
    <xf numFmtId="185" fontId="58" fillId="0" borderId="0" xfId="56" applyNumberFormat="1" applyFont="1"/>
    <xf numFmtId="170" fontId="58" fillId="0" borderId="0" xfId="56" applyNumberFormat="1" applyFont="1" applyAlignment="1">
      <alignment horizontal="left"/>
    </xf>
    <xf numFmtId="0" fontId="32" fillId="4" borderId="0" xfId="56" applyFont="1" applyFill="1" applyAlignment="1">
      <alignment horizontal="left" vertical="center" indent="1"/>
    </xf>
    <xf numFmtId="0" fontId="33" fillId="0" borderId="0" xfId="56" applyFont="1"/>
    <xf numFmtId="183" fontId="28" fillId="0" borderId="0" xfId="56" applyNumberFormat="1" applyFont="1"/>
    <xf numFmtId="0" fontId="77" fillId="0" borderId="0" xfId="56" applyFont="1"/>
    <xf numFmtId="0" fontId="33" fillId="0" borderId="3" xfId="56" applyFont="1" applyBorder="1"/>
    <xf numFmtId="183" fontId="27" fillId="0" borderId="3" xfId="56" applyNumberFormat="1" applyFont="1" applyBorder="1"/>
    <xf numFmtId="186" fontId="28" fillId="4" borderId="0" xfId="56" applyNumberFormat="1" applyFont="1" applyFill="1" applyAlignment="1">
      <alignment horizontal="right" indent="2"/>
    </xf>
    <xf numFmtId="186" fontId="27" fillId="4" borderId="0" xfId="56" applyNumberFormat="1" applyFont="1" applyFill="1" applyAlignment="1">
      <alignment horizontal="right" indent="2"/>
    </xf>
    <xf numFmtId="0" fontId="7" fillId="4" borderId="0" xfId="56" applyFont="1" applyFill="1"/>
    <xf numFmtId="0" fontId="78" fillId="0" borderId="0" xfId="56" applyFont="1"/>
    <xf numFmtId="0" fontId="28" fillId="4" borderId="0" xfId="56" applyFont="1" applyFill="1" applyAlignment="1">
      <alignment horizontal="centerContinuous" vertical="center"/>
    </xf>
    <xf numFmtId="0" fontId="43" fillId="4" borderId="0" xfId="56" applyFont="1" applyFill="1" applyAlignment="1">
      <alignment horizontal="centerContinuous" vertical="center"/>
    </xf>
    <xf numFmtId="3" fontId="64" fillId="0" borderId="0" xfId="56" applyNumberFormat="1" applyFont="1" applyAlignment="1">
      <alignment horizontal="right"/>
    </xf>
    <xf numFmtId="3" fontId="66" fillId="0" borderId="0" xfId="56" applyNumberFormat="1" applyFont="1"/>
    <xf numFmtId="37" fontId="58" fillId="0" borderId="0" xfId="56" applyNumberFormat="1" applyFont="1" applyAlignment="1">
      <alignment horizontal="right" vertical="center"/>
    </xf>
    <xf numFmtId="0" fontId="24" fillId="4" borderId="0" xfId="56" applyFont="1" applyFill="1"/>
    <xf numFmtId="186" fontId="27" fillId="0" borderId="0" xfId="56" applyNumberFormat="1" applyFont="1" applyAlignment="1">
      <alignment horizontal="right" indent="2"/>
    </xf>
    <xf numFmtId="183" fontId="30" fillId="0" borderId="1" xfId="56" applyNumberFormat="1" applyFont="1" applyBorder="1" applyAlignment="1">
      <alignment horizontal="center"/>
    </xf>
    <xf numFmtId="0" fontId="71" fillId="0" borderId="0" xfId="56" applyFont="1" applyAlignment="1">
      <alignment vertical="center"/>
    </xf>
    <xf numFmtId="183" fontId="71" fillId="0" borderId="0" xfId="56" applyNumberFormat="1" applyFont="1" applyAlignment="1">
      <alignment vertical="center"/>
    </xf>
    <xf numFmtId="183" fontId="30" fillId="0" borderId="0" xfId="56" applyNumberFormat="1" applyFont="1"/>
    <xf numFmtId="0" fontId="27" fillId="2" borderId="0" xfId="56" applyFont="1" applyFill="1" applyAlignment="1">
      <alignment horizontal="left" vertical="center" indent="1"/>
    </xf>
    <xf numFmtId="0" fontId="27" fillId="0" borderId="0" xfId="56" applyFont="1" applyAlignment="1">
      <alignment horizontal="left" vertical="center" indent="1"/>
    </xf>
    <xf numFmtId="0" fontId="79" fillId="0" borderId="0" xfId="56" applyFont="1"/>
    <xf numFmtId="0" fontId="80" fillId="4" borderId="0" xfId="56" applyFont="1" applyFill="1" applyAlignment="1">
      <alignment horizontal="left" vertical="center"/>
    </xf>
    <xf numFmtId="0" fontId="58" fillId="0" borderId="0" xfId="56" applyFont="1" applyAlignment="1">
      <alignment horizontal="center"/>
    </xf>
    <xf numFmtId="3" fontId="58" fillId="0" borderId="0" xfId="56" applyNumberFormat="1" applyFont="1" applyAlignment="1">
      <alignment horizontal="right"/>
    </xf>
    <xf numFmtId="0" fontId="28" fillId="4" borderId="0" xfId="56" applyFont="1" applyFill="1" applyAlignment="1">
      <alignment wrapText="1"/>
    </xf>
    <xf numFmtId="0" fontId="27" fillId="4" borderId="0" xfId="56" applyFont="1" applyFill="1" applyAlignment="1">
      <alignment horizontal="left" wrapText="1" indent="1"/>
    </xf>
    <xf numFmtId="0" fontId="81" fillId="0" borderId="0" xfId="56" applyFont="1" applyAlignment="1">
      <alignment horizontal="left" indent="1"/>
    </xf>
    <xf numFmtId="49" fontId="27" fillId="4" borderId="0" xfId="56" applyNumberFormat="1" applyFont="1" applyFill="1" applyAlignment="1">
      <alignment horizontal="left" wrapText="1" indent="1"/>
    </xf>
    <xf numFmtId="0" fontId="73" fillId="2" borderId="0" xfId="56" applyFont="1" applyFill="1"/>
    <xf numFmtId="3" fontId="28" fillId="2" borderId="0" xfId="56" applyNumberFormat="1" applyFont="1" applyFill="1" applyAlignment="1">
      <alignment vertical="center"/>
    </xf>
    <xf numFmtId="0" fontId="32" fillId="2" borderId="0" xfId="56" applyFont="1" applyFill="1"/>
    <xf numFmtId="0" fontId="26" fillId="2" borderId="0" xfId="56" applyFont="1" applyFill="1" applyAlignment="1">
      <alignment horizontal="centerContinuous" vertical="center" wrapText="1"/>
    </xf>
    <xf numFmtId="0" fontId="26" fillId="2" borderId="0" xfId="56" applyFont="1" applyFill="1" applyAlignment="1">
      <alignment horizontal="centerContinuous" vertical="top" wrapText="1"/>
    </xf>
    <xf numFmtId="0" fontId="26" fillId="2" borderId="0" xfId="56" applyFont="1" applyFill="1" applyAlignment="1">
      <alignment horizontal="center" vertical="top" wrapText="1"/>
    </xf>
    <xf numFmtId="0" fontId="73" fillId="2" borderId="2" xfId="56" applyFont="1" applyFill="1" applyBorder="1" applyAlignment="1">
      <alignment vertical="center"/>
    </xf>
    <xf numFmtId="3" fontId="28" fillId="2" borderId="2" xfId="56" applyNumberFormat="1" applyFont="1" applyFill="1" applyBorder="1" applyAlignment="1">
      <alignment horizontal="right" vertical="center"/>
    </xf>
    <xf numFmtId="0" fontId="32" fillId="2" borderId="1" xfId="56" applyFont="1" applyFill="1" applyBorder="1"/>
    <xf numFmtId="183" fontId="28" fillId="0" borderId="1" xfId="56" applyNumberFormat="1" applyFont="1" applyBorder="1"/>
    <xf numFmtId="0" fontId="26" fillId="0" borderId="0" xfId="56" applyFont="1" applyAlignment="1" applyProtection="1">
      <alignment horizontal="centerContinuous" vertical="top" wrapText="1"/>
      <protection locked="0"/>
    </xf>
    <xf numFmtId="0" fontId="26" fillId="0" borderId="0" xfId="56" applyFont="1" applyAlignment="1" applyProtection="1">
      <alignment horizontal="center" vertical="top" wrapText="1"/>
      <protection locked="0"/>
    </xf>
    <xf numFmtId="0" fontId="28" fillId="0" borderId="1" xfId="56" applyFont="1" applyBorder="1" applyAlignment="1">
      <alignment horizontal="center" vertical="center"/>
    </xf>
    <xf numFmtId="0" fontId="27" fillId="0" borderId="1" xfId="56" applyFont="1" applyBorder="1" applyAlignment="1">
      <alignment horizontal="left" indent="1"/>
    </xf>
    <xf numFmtId="0" fontId="27" fillId="0" borderId="0" xfId="56" applyFont="1" applyAlignment="1">
      <alignment horizontal="left" wrapText="1"/>
    </xf>
    <xf numFmtId="187" fontId="58" fillId="0" borderId="0" xfId="56" applyNumberFormat="1" applyFont="1"/>
    <xf numFmtId="0" fontId="27" fillId="0" borderId="3" xfId="56" applyFont="1" applyBorder="1" applyAlignment="1">
      <alignment horizontal="left"/>
    </xf>
    <xf numFmtId="0" fontId="27" fillId="0" borderId="0" xfId="56" applyFont="1" applyAlignment="1">
      <alignment horizontal="center" vertical="center"/>
    </xf>
    <xf numFmtId="0" fontId="27" fillId="0" borderId="0" xfId="56" applyFont="1" applyAlignment="1">
      <alignment horizontal="center"/>
    </xf>
    <xf numFmtId="183" fontId="28" fillId="2" borderId="0" xfId="56" applyNumberFormat="1" applyFont="1" applyFill="1" applyAlignment="1">
      <alignment horizontal="left" indent="2"/>
    </xf>
    <xf numFmtId="183" fontId="27" fillId="2" borderId="0" xfId="56" applyNumberFormat="1" applyFont="1" applyFill="1" applyAlignment="1">
      <alignment horizontal="left" indent="2"/>
    </xf>
    <xf numFmtId="183" fontId="63" fillId="2" borderId="0" xfId="56" applyNumberFormat="1" applyFont="1" applyFill="1" applyAlignment="1">
      <alignment horizontal="left" indent="2"/>
    </xf>
    <xf numFmtId="0" fontId="26" fillId="2" borderId="0" xfId="56" applyFont="1" applyFill="1" applyAlignment="1" applyProtection="1">
      <alignment horizontal="centerContinuous" vertical="center"/>
      <protection locked="0"/>
    </xf>
    <xf numFmtId="0" fontId="26" fillId="2" borderId="0" xfId="56" applyFont="1" applyFill="1" applyAlignment="1">
      <alignment horizontal="centerContinuous" vertical="center"/>
    </xf>
    <xf numFmtId="0" fontId="28" fillId="0" borderId="2" xfId="56" applyFont="1" applyBorder="1" applyAlignment="1">
      <alignment vertical="center"/>
    </xf>
    <xf numFmtId="0" fontId="28" fillId="0" borderId="0" xfId="56" applyFont="1" applyAlignment="1">
      <alignment horizontal="right"/>
    </xf>
    <xf numFmtId="167" fontId="28" fillId="0" borderId="0" xfId="56" applyNumberFormat="1" applyFont="1" applyAlignment="1">
      <alignment horizontal="right"/>
    </xf>
    <xf numFmtId="184" fontId="27" fillId="0" borderId="0" xfId="56" applyNumberFormat="1" applyFont="1"/>
    <xf numFmtId="167" fontId="27" fillId="0" borderId="0" xfId="56" applyNumberFormat="1" applyFont="1" applyAlignment="1">
      <alignment horizontal="right"/>
    </xf>
    <xf numFmtId="167" fontId="27" fillId="0" borderId="0" xfId="56" applyNumberFormat="1" applyFont="1"/>
    <xf numFmtId="183" fontId="28" fillId="2" borderId="0" xfId="56" applyNumberFormat="1" applyFont="1" applyFill="1" applyAlignment="1">
      <alignment horizontal="right" vertical="center"/>
    </xf>
    <xf numFmtId="183" fontId="27" fillId="2" borderId="0" xfId="56" applyNumberFormat="1" applyFont="1" applyFill="1" applyAlignment="1">
      <alignment horizontal="right" vertical="center"/>
    </xf>
    <xf numFmtId="4" fontId="35" fillId="0" borderId="0" xfId="56" applyNumberFormat="1" applyFont="1"/>
    <xf numFmtId="183" fontId="27" fillId="0" borderId="0" xfId="56" applyNumberFormat="1" applyFont="1" applyAlignment="1">
      <alignment horizontal="center" vertical="center"/>
    </xf>
    <xf numFmtId="183" fontId="27" fillId="0" borderId="0" xfId="56" applyNumberFormat="1" applyFont="1" applyAlignment="1">
      <alignment horizontal="right" vertical="center"/>
    </xf>
    <xf numFmtId="3" fontId="32" fillId="0" borderId="0" xfId="16" applyNumberFormat="1" applyFont="1"/>
    <xf numFmtId="0" fontId="73" fillId="0" borderId="0" xfId="16" applyFont="1"/>
    <xf numFmtId="38" fontId="73" fillId="0" borderId="2" xfId="16" applyNumberFormat="1" applyFont="1" applyBorder="1" applyAlignment="1">
      <alignment horizontal="right" vertical="center"/>
    </xf>
    <xf numFmtId="0" fontId="71" fillId="0" borderId="2" xfId="56" applyFont="1" applyBorder="1" applyAlignment="1">
      <alignment horizontal="right" vertical="center"/>
    </xf>
    <xf numFmtId="183" fontId="28" fillId="0" borderId="0" xfId="56" applyNumberFormat="1" applyFont="1" applyAlignment="1">
      <alignment horizontal="left" indent="2"/>
    </xf>
    <xf numFmtId="183" fontId="63" fillId="0" borderId="0" xfId="56" applyNumberFormat="1" applyFont="1" applyAlignment="1">
      <alignment horizontal="left" indent="2"/>
    </xf>
    <xf numFmtId="183" fontId="27" fillId="0" borderId="0" xfId="56" applyNumberFormat="1" applyFont="1" applyAlignment="1">
      <alignment horizontal="left" indent="2"/>
    </xf>
    <xf numFmtId="0" fontId="32" fillId="0" borderId="3" xfId="16" applyFont="1" applyBorder="1"/>
    <xf numFmtId="3" fontId="32" fillId="0" borderId="3" xfId="16" applyNumberFormat="1" applyFont="1" applyBorder="1"/>
    <xf numFmtId="3" fontId="32" fillId="0" borderId="18" xfId="16" applyNumberFormat="1" applyFont="1" applyBorder="1"/>
    <xf numFmtId="3" fontId="32" fillId="0" borderId="19" xfId="16" applyNumberFormat="1" applyFont="1" applyBorder="1"/>
    <xf numFmtId="3" fontId="32" fillId="0" borderId="20" xfId="16" applyNumberFormat="1" applyFont="1" applyBorder="1"/>
    <xf numFmtId="3" fontId="32" fillId="0" borderId="17" xfId="16" applyNumberFormat="1" applyFont="1" applyBorder="1"/>
    <xf numFmtId="3" fontId="32" fillId="0" borderId="21" xfId="16" applyNumberFormat="1" applyFont="1" applyBorder="1"/>
    <xf numFmtId="0" fontId="64" fillId="0" borderId="0" xfId="56" applyFont="1" applyAlignment="1">
      <alignment horizontal="left" vertical="center"/>
    </xf>
    <xf numFmtId="0" fontId="64" fillId="0" borderId="0" xfId="56" applyFont="1" applyAlignment="1">
      <alignment horizontal="center" vertical="center"/>
    </xf>
    <xf numFmtId="37" fontId="64" fillId="0" borderId="0" xfId="56" applyNumberFormat="1" applyFont="1" applyAlignment="1">
      <alignment horizontal="center" vertical="center"/>
    </xf>
    <xf numFmtId="0" fontId="58" fillId="0" borderId="0" xfId="56" quotePrefix="1" applyFont="1" applyAlignment="1">
      <alignment horizontal="left" vertical="center"/>
    </xf>
    <xf numFmtId="0" fontId="58" fillId="0" borderId="0" xfId="56" applyFont="1" applyAlignment="1">
      <alignment horizontal="left" vertical="center"/>
    </xf>
    <xf numFmtId="0" fontId="64" fillId="0" borderId="0" xfId="56" applyFont="1" applyAlignment="1">
      <alignment horizontal="right" vertical="center"/>
    </xf>
    <xf numFmtId="180" fontId="58" fillId="0" borderId="0" xfId="56" applyNumberFormat="1" applyFont="1" applyAlignment="1">
      <alignment horizontal="right"/>
    </xf>
    <xf numFmtId="0" fontId="28" fillId="0" borderId="1" xfId="56" applyFont="1" applyBorder="1" applyAlignment="1" applyProtection="1">
      <alignment horizontal="left" vertical="center" wrapText="1"/>
      <protection locked="0"/>
    </xf>
    <xf numFmtId="0" fontId="28" fillId="0" borderId="3" xfId="56" applyFont="1" applyBorder="1" applyAlignment="1" applyProtection="1">
      <alignment horizontal="left" vertical="center" wrapText="1"/>
      <protection locked="0"/>
    </xf>
    <xf numFmtId="0" fontId="28" fillId="0" borderId="2" xfId="56" applyFont="1" applyBorder="1" applyAlignment="1" applyProtection="1">
      <alignment horizontal="center" vertical="center" wrapText="1"/>
      <protection locked="0"/>
    </xf>
    <xf numFmtId="0" fontId="31" fillId="0" borderId="0" xfId="56" applyFont="1" applyAlignment="1">
      <alignment horizontal="justify" vertical="justify" wrapText="1"/>
    </xf>
    <xf numFmtId="0" fontId="33" fillId="0" borderId="0" xfId="56" applyFont="1" applyAlignment="1">
      <alignment horizontal="justify" vertical="justify" wrapText="1"/>
    </xf>
    <xf numFmtId="37" fontId="26" fillId="0" borderId="1" xfId="56" applyNumberFormat="1" applyFont="1" applyBorder="1" applyAlignment="1">
      <alignment horizontal="left" vertical="center" wrapText="1"/>
    </xf>
    <xf numFmtId="37" fontId="26" fillId="0" borderId="0" xfId="56" applyNumberFormat="1" applyFont="1" applyAlignment="1">
      <alignment horizontal="left" vertical="center" wrapText="1"/>
    </xf>
    <xf numFmtId="37" fontId="26" fillId="0" borderId="3" xfId="56" applyNumberFormat="1" applyFont="1" applyBorder="1" applyAlignment="1">
      <alignment horizontal="left" vertical="center" wrapText="1"/>
    </xf>
    <xf numFmtId="37" fontId="26" fillId="0" borderId="2" xfId="56" applyNumberFormat="1" applyFont="1" applyBorder="1" applyAlignment="1">
      <alignment horizontal="center" vertical="center"/>
    </xf>
    <xf numFmtId="49" fontId="26" fillId="0" borderId="2" xfId="56" applyNumberFormat="1" applyFont="1" applyBorder="1" applyAlignment="1">
      <alignment horizontal="center" vertical="center"/>
    </xf>
    <xf numFmtId="37" fontId="26" fillId="0" borderId="1" xfId="56" applyNumberFormat="1" applyFont="1" applyBorder="1" applyAlignment="1">
      <alignment horizontal="center" vertical="center" wrapText="1"/>
    </xf>
    <xf numFmtId="37" fontId="26" fillId="0" borderId="0" xfId="56" applyNumberFormat="1" applyFont="1" applyAlignment="1">
      <alignment horizontal="center" vertical="center" wrapText="1"/>
    </xf>
    <xf numFmtId="37" fontId="26" fillId="0" borderId="3" xfId="56" applyNumberFormat="1" applyFont="1" applyBorder="1" applyAlignment="1">
      <alignment horizontal="center" vertical="center" wrapText="1"/>
    </xf>
    <xf numFmtId="37" fontId="28" fillId="0" borderId="2" xfId="56" applyNumberFormat="1" applyFont="1" applyBorder="1" applyAlignment="1">
      <alignment horizontal="center" vertical="center"/>
    </xf>
    <xf numFmtId="49" fontId="28" fillId="0" borderId="2" xfId="56" applyNumberFormat="1" applyFont="1" applyBorder="1" applyAlignment="1">
      <alignment horizontal="center" vertical="center"/>
    </xf>
    <xf numFmtId="0" fontId="32" fillId="0" borderId="0" xfId="56" applyFont="1" applyAlignment="1">
      <alignment horizontal="left"/>
    </xf>
    <xf numFmtId="0" fontId="31" fillId="0" borderId="0" xfId="56" applyFont="1" applyAlignment="1">
      <alignment horizontal="justify" vertical="center" wrapText="1"/>
    </xf>
    <xf numFmtId="0" fontId="32" fillId="4" borderId="0" xfId="56" applyFont="1" applyFill="1" applyAlignment="1">
      <alignment horizontal="left" vertical="top" wrapText="1" indent="1"/>
    </xf>
    <xf numFmtId="0" fontId="46" fillId="3" borderId="0" xfId="56" applyFont="1" applyFill="1" applyAlignment="1">
      <alignment horizontal="center" wrapText="1"/>
    </xf>
    <xf numFmtId="0" fontId="44" fillId="0" borderId="0" xfId="56" applyFont="1" applyAlignment="1">
      <alignment horizontal="center" vertical="center" wrapText="1"/>
    </xf>
    <xf numFmtId="0" fontId="44" fillId="0" borderId="0" xfId="56" applyFont="1" applyAlignment="1">
      <alignment horizontal="center"/>
    </xf>
    <xf numFmtId="0" fontId="48" fillId="0" borderId="0" xfId="56" applyFont="1" applyAlignment="1">
      <alignment horizontal="center"/>
    </xf>
    <xf numFmtId="37" fontId="28" fillId="0" borderId="4" xfId="56" applyNumberFormat="1" applyFont="1" applyBorder="1" applyAlignment="1">
      <alignment horizontal="center" vertical="center" wrapText="1"/>
    </xf>
    <xf numFmtId="0" fontId="85" fillId="0" borderId="7" xfId="56" applyBorder="1" applyAlignment="1">
      <alignment horizontal="center" vertical="center" wrapText="1"/>
    </xf>
    <xf numFmtId="0" fontId="32" fillId="0" borderId="0" xfId="56" applyFont="1" applyAlignment="1">
      <alignment horizontal="justify" vertical="center" wrapText="1"/>
    </xf>
    <xf numFmtId="0" fontId="33" fillId="0" borderId="0" xfId="56" applyFont="1" applyAlignment="1">
      <alignment horizontal="justify" wrapText="1"/>
    </xf>
    <xf numFmtId="0" fontId="26" fillId="0" borderId="0" xfId="15" applyFont="1" applyAlignment="1">
      <alignment horizontal="center" vertical="center"/>
    </xf>
    <xf numFmtId="37" fontId="28" fillId="0" borderId="4" xfId="15" applyNumberFormat="1" applyFont="1" applyBorder="1" applyAlignment="1">
      <alignment horizontal="center" vertical="center" wrapText="1"/>
    </xf>
    <xf numFmtId="0" fontId="7" fillId="0" borderId="7" xfId="15" applyBorder="1" applyAlignment="1">
      <alignment horizontal="center" vertical="center" wrapText="1"/>
    </xf>
    <xf numFmtId="0" fontId="31" fillId="0" borderId="0" xfId="15" applyFont="1" applyAlignment="1">
      <alignment horizontal="justify" vertical="center" wrapText="1"/>
    </xf>
    <xf numFmtId="0" fontId="28" fillId="0" borderId="1" xfId="29" applyFont="1" applyBorder="1" applyAlignment="1">
      <alignment horizontal="left" vertical="center" wrapText="1"/>
    </xf>
    <xf numFmtId="0" fontId="28" fillId="0" borderId="0" xfId="29" applyFont="1" applyAlignment="1">
      <alignment horizontal="left" vertical="center" wrapText="1"/>
    </xf>
    <xf numFmtId="0" fontId="43" fillId="0" borderId="3" xfId="29" applyFont="1" applyBorder="1" applyAlignment="1">
      <alignment horizontal="left" vertical="center" wrapText="1"/>
    </xf>
    <xf numFmtId="0" fontId="28" fillId="0" borderId="2" xfId="29" applyFont="1" applyBorder="1" applyAlignment="1">
      <alignment horizontal="center" vertical="center" wrapText="1"/>
    </xf>
    <xf numFmtId="0" fontId="28" fillId="0" borderId="1" xfId="29" applyFont="1" applyBorder="1" applyAlignment="1">
      <alignment horizontal="center" vertical="center" wrapText="1"/>
    </xf>
    <xf numFmtId="0" fontId="28" fillId="0" borderId="0" xfId="29" applyFont="1" applyAlignment="1">
      <alignment horizontal="center" vertical="center" wrapText="1"/>
    </xf>
    <xf numFmtId="0" fontId="28" fillId="0" borderId="3" xfId="29" applyFont="1" applyBorder="1" applyAlignment="1">
      <alignment horizontal="center" vertical="center" wrapText="1"/>
    </xf>
    <xf numFmtId="37" fontId="71" fillId="0" borderId="1" xfId="56" applyNumberFormat="1" applyFont="1" applyBorder="1" applyAlignment="1">
      <alignment horizontal="left" vertical="center" wrapText="1"/>
    </xf>
    <xf numFmtId="37" fontId="71" fillId="0" borderId="0" xfId="56" applyNumberFormat="1" applyFont="1" applyAlignment="1">
      <alignment horizontal="left" vertical="center" wrapText="1"/>
    </xf>
    <xf numFmtId="37" fontId="71" fillId="0" borderId="3" xfId="56" applyNumberFormat="1" applyFont="1" applyBorder="1" applyAlignment="1">
      <alignment horizontal="left" vertical="center" wrapText="1"/>
    </xf>
    <xf numFmtId="37" fontId="71" fillId="0" borderId="2" xfId="56" applyNumberFormat="1" applyFont="1" applyBorder="1" applyAlignment="1">
      <alignment horizontal="center" vertical="center"/>
    </xf>
    <xf numFmtId="0" fontId="28" fillId="0" borderId="2" xfId="56" applyFont="1" applyBorder="1" applyAlignment="1">
      <alignment horizontal="center" vertical="center"/>
    </xf>
    <xf numFmtId="0" fontId="28" fillId="0" borderId="3" xfId="56" applyFont="1" applyBorder="1" applyAlignment="1">
      <alignment horizontal="center" vertical="center"/>
    </xf>
    <xf numFmtId="0" fontId="28" fillId="0" borderId="1" xfId="56" applyFont="1" applyBorder="1" applyAlignment="1">
      <alignment vertical="center" wrapText="1"/>
    </xf>
    <xf numFmtId="0" fontId="28" fillId="0" borderId="3" xfId="56" applyFont="1" applyBorder="1" applyAlignment="1">
      <alignment vertical="center" wrapText="1"/>
    </xf>
    <xf numFmtId="0" fontId="72" fillId="0" borderId="0" xfId="56" applyFont="1" applyAlignment="1">
      <alignment horizontal="justify" vertical="center" wrapText="1"/>
    </xf>
    <xf numFmtId="0" fontId="32" fillId="4" borderId="0" xfId="56" applyFont="1" applyFill="1" applyAlignment="1">
      <alignment horizontal="center" wrapText="1"/>
    </xf>
    <xf numFmtId="0" fontId="28" fillId="0" borderId="2" xfId="56" applyFont="1" applyBorder="1" applyAlignment="1">
      <alignment horizontal="left" vertical="center" wrapText="1"/>
    </xf>
    <xf numFmtId="0" fontId="31" fillId="0" borderId="0" xfId="56" applyFont="1" applyAlignment="1">
      <alignment vertical="center" wrapText="1"/>
    </xf>
    <xf numFmtId="0" fontId="33" fillId="0" borderId="0" xfId="56" applyFont="1" applyAlignment="1">
      <alignment vertical="center" wrapText="1"/>
    </xf>
    <xf numFmtId="0" fontId="28" fillId="0" borderId="1" xfId="56" applyFont="1" applyBorder="1" applyAlignment="1">
      <alignment horizontal="left" vertical="center" wrapText="1"/>
    </xf>
    <xf numFmtId="0" fontId="27" fillId="0" borderId="3" xfId="56" applyFont="1" applyBorder="1" applyAlignment="1">
      <alignment horizontal="left" vertical="center" wrapText="1"/>
    </xf>
    <xf numFmtId="0" fontId="28" fillId="0" borderId="1" xfId="56" applyFont="1" applyBorder="1" applyAlignment="1">
      <alignment horizontal="center" vertical="center" wrapText="1"/>
    </xf>
    <xf numFmtId="0" fontId="28" fillId="0" borderId="3" xfId="56" applyFont="1" applyBorder="1" applyAlignment="1">
      <alignment horizontal="center" vertical="center" wrapText="1"/>
    </xf>
    <xf numFmtId="0" fontId="26" fillId="0" borderId="0" xfId="56" applyFont="1" applyAlignment="1" applyProtection="1">
      <alignment horizontal="center" vertical="center"/>
      <protection locked="0"/>
    </xf>
    <xf numFmtId="0" fontId="26" fillId="0" borderId="0" xfId="56" applyFont="1" applyAlignment="1">
      <alignment horizontal="center" vertical="center"/>
    </xf>
    <xf numFmtId="37" fontId="64" fillId="0" borderId="0" xfId="56" applyNumberFormat="1" applyFont="1" applyAlignment="1">
      <alignment horizontal="center"/>
    </xf>
    <xf numFmtId="0" fontId="28" fillId="0" borderId="1" xfId="56" applyFont="1" applyBorder="1" applyAlignment="1">
      <alignment horizontal="left" vertical="center"/>
    </xf>
    <xf numFmtId="0" fontId="28" fillId="0" borderId="3" xfId="56" applyFont="1" applyBorder="1" applyAlignment="1">
      <alignment horizontal="left" vertical="center"/>
    </xf>
    <xf numFmtId="0" fontId="28" fillId="0" borderId="1" xfId="56" applyFont="1" applyBorder="1" applyAlignment="1">
      <alignment horizontal="center" vertical="center"/>
    </xf>
    <xf numFmtId="0" fontId="28" fillId="0" borderId="2" xfId="56" applyFont="1" applyBorder="1" applyAlignment="1">
      <alignment horizontal="center" vertical="center" wrapText="1"/>
    </xf>
    <xf numFmtId="0" fontId="28" fillId="0" borderId="1" xfId="56" applyFont="1" applyBorder="1" applyAlignment="1">
      <alignment vertical="center"/>
    </xf>
    <xf numFmtId="0" fontId="28" fillId="0" borderId="3" xfId="56" applyFont="1" applyBorder="1" applyAlignment="1">
      <alignment vertical="center"/>
    </xf>
    <xf numFmtId="0" fontId="28" fillId="0" borderId="3" xfId="56" applyFont="1" applyBorder="1" applyAlignment="1">
      <alignment horizontal="left" vertical="center" wrapText="1"/>
    </xf>
    <xf numFmtId="0" fontId="28" fillId="0" borderId="1" xfId="17" applyFont="1" applyBorder="1" applyAlignment="1" applyProtection="1">
      <alignment horizontal="center" vertical="center"/>
      <protection locked="0"/>
    </xf>
    <xf numFmtId="0" fontId="28" fillId="0" borderId="3" xfId="17" applyFont="1" applyBorder="1" applyAlignment="1" applyProtection="1">
      <alignment horizontal="center" vertical="center"/>
      <protection locked="0"/>
    </xf>
    <xf numFmtId="0" fontId="28" fillId="0" borderId="2" xfId="17" applyFont="1" applyBorder="1" applyAlignment="1" applyProtection="1">
      <alignment horizontal="center" vertical="center"/>
      <protection locked="0"/>
    </xf>
    <xf numFmtId="0" fontId="26" fillId="2" borderId="0" xfId="17" applyFont="1" applyFill="1" applyAlignment="1" applyProtection="1">
      <alignment horizontal="center"/>
      <protection locked="0"/>
    </xf>
    <xf numFmtId="0" fontId="26" fillId="2" borderId="0" xfId="17" applyFont="1" applyFill="1" applyAlignment="1">
      <alignment horizontal="center"/>
    </xf>
    <xf numFmtId="0" fontId="35" fillId="2" borderId="11" xfId="17" quotePrefix="1" applyFont="1" applyFill="1" applyBorder="1" applyAlignment="1" applyProtection="1">
      <alignment horizontal="center"/>
      <protection locked="0"/>
    </xf>
    <xf numFmtId="0" fontId="26" fillId="2" borderId="12" xfId="17" applyFont="1" applyFill="1" applyBorder="1" applyAlignment="1">
      <alignment horizontal="center" vertical="center" wrapText="1"/>
    </xf>
    <xf numFmtId="0" fontId="26" fillId="2" borderId="11" xfId="17" applyFont="1" applyFill="1" applyBorder="1" applyAlignment="1">
      <alignment horizontal="center" vertical="center" wrapText="1"/>
    </xf>
    <xf numFmtId="17" fontId="26" fillId="2" borderId="12" xfId="17" applyNumberFormat="1" applyFont="1" applyFill="1" applyBorder="1" applyAlignment="1">
      <alignment horizontal="center" vertical="center" wrapText="1"/>
    </xf>
    <xf numFmtId="17" fontId="26" fillId="2" borderId="11" xfId="17" applyNumberFormat="1" applyFont="1" applyFill="1" applyBorder="1" applyAlignment="1">
      <alignment horizontal="center" vertical="center" wrapText="1"/>
    </xf>
  </cellXfs>
  <cellStyles count="60">
    <cellStyle name="Euro" xfId="1" xr:uid="{00000000-0005-0000-0000-000000000000}"/>
    <cellStyle name="Euro 2" xfId="18" xr:uid="{00000000-0005-0000-0000-000001000000}"/>
    <cellStyle name="Excel Built-in Comma [0] 1" xfId="28" xr:uid="{00000000-0005-0000-0000-000002000000}"/>
    <cellStyle name="Hipervínculo" xfId="31" builtinId="8"/>
    <cellStyle name="Hyperlink_CUADRO 02" xfId="2" xr:uid="{00000000-0005-0000-0000-000004000000}"/>
    <cellStyle name="Millares 10" xfId="36" xr:uid="{75E0EFC5-131D-4441-B567-780C620D7C5B}"/>
    <cellStyle name="Millares 11" xfId="42" xr:uid="{F46A3037-9392-4345-B9E0-8CCA43D6BDCE}"/>
    <cellStyle name="Millares 12" xfId="52" xr:uid="{9727B805-BC4F-4AAD-8BC1-CB84687E3C0C}"/>
    <cellStyle name="Millares 13" xfId="58" xr:uid="{71A1F1E3-5BD5-4280-A64D-75B0C56BC500}"/>
    <cellStyle name="Millares 2" xfId="5" xr:uid="{00000000-0005-0000-0000-000005000000}"/>
    <cellStyle name="Millares 3" xfId="8" xr:uid="{00000000-0005-0000-0000-000006000000}"/>
    <cellStyle name="Millares 3 2" xfId="22" xr:uid="{00000000-0005-0000-0000-000007000000}"/>
    <cellStyle name="Millares 3 2 2" xfId="44" xr:uid="{1F70816C-2E80-4096-B159-657AC61CAC44}"/>
    <cellStyle name="Millares 3 3" xfId="23" xr:uid="{00000000-0005-0000-0000-000008000000}"/>
    <cellStyle name="Millares 4" xfId="10" xr:uid="{00000000-0005-0000-0000-000009000000}"/>
    <cellStyle name="Millares 5" xfId="13" xr:uid="{00000000-0005-0000-0000-00000A000000}"/>
    <cellStyle name="Millares 6" xfId="21" xr:uid="{00000000-0005-0000-0000-00000B000000}"/>
    <cellStyle name="Millares 7" xfId="25" xr:uid="{00000000-0005-0000-0000-00000C000000}"/>
    <cellStyle name="Millares 8" xfId="27" xr:uid="{00000000-0005-0000-0000-00000D000000}"/>
    <cellStyle name="Millares 8 2" xfId="30" xr:uid="{00000000-0005-0000-0000-00000E000000}"/>
    <cellStyle name="Millares 9" xfId="33" xr:uid="{01C0DADE-84F9-4918-8F30-F0549C79783E}"/>
    <cellStyle name="Normal" xfId="0" builtinId="0"/>
    <cellStyle name="Normal 10" xfId="34" xr:uid="{637754DF-B172-4FAB-828D-98AD4B0FEF96}"/>
    <cellStyle name="Normal 10 2" xfId="45" xr:uid="{40AF5AE9-F0C7-42E4-A3DE-3D205A731A10}"/>
    <cellStyle name="Normal 11" xfId="40" xr:uid="{43E937AC-9055-42E6-8C24-3A175C9C676A}"/>
    <cellStyle name="Normal 12" xfId="49" xr:uid="{B67F68D8-0FCE-49D9-90E6-DCA5D0D78A0C}"/>
    <cellStyle name="Normal 13" xfId="56" xr:uid="{BC4FFE90-8DDE-42A6-9995-CCC2E9800E22}"/>
    <cellStyle name="Normal 2" xfId="3" xr:uid="{00000000-0005-0000-0000-000010000000}"/>
    <cellStyle name="Normal 2 2" xfId="6" xr:uid="{00000000-0005-0000-0000-000011000000}"/>
    <cellStyle name="Normal 2 2 2" xfId="17" xr:uid="{00000000-0005-0000-0000-000012000000}"/>
    <cellStyle name="Normal 2 3" xfId="7" xr:uid="{00000000-0005-0000-0000-000013000000}"/>
    <cellStyle name="Normal 2 3 2" xfId="46" xr:uid="{6FA3B7B6-BB60-4642-B034-B08752DBC8FE}"/>
    <cellStyle name="Normal 2 4" xfId="11" xr:uid="{00000000-0005-0000-0000-000014000000}"/>
    <cellStyle name="Normal 2 5" xfId="14" xr:uid="{00000000-0005-0000-0000-000015000000}"/>
    <cellStyle name="Normal 2 5 2" xfId="16" xr:uid="{00000000-0005-0000-0000-000016000000}"/>
    <cellStyle name="Normal 3" xfId="4" xr:uid="{00000000-0005-0000-0000-000017000000}"/>
    <cellStyle name="Normal 4" xfId="9" xr:uid="{00000000-0005-0000-0000-000018000000}"/>
    <cellStyle name="Normal 5" xfId="12" xr:uid="{00000000-0005-0000-0000-000019000000}"/>
    <cellStyle name="Normal 5 2" xfId="15" xr:uid="{00000000-0005-0000-0000-00001A000000}"/>
    <cellStyle name="Normal 6" xfId="20" xr:uid="{00000000-0005-0000-0000-00001B000000}"/>
    <cellStyle name="Normal 7" xfId="24" xr:uid="{00000000-0005-0000-0000-00001C000000}"/>
    <cellStyle name="Normal 8" xfId="26" xr:uid="{00000000-0005-0000-0000-00001D000000}"/>
    <cellStyle name="Normal 8 2" xfId="29" xr:uid="{00000000-0005-0000-0000-00001E000000}"/>
    <cellStyle name="Normal 9" xfId="32" xr:uid="{08A20625-C3EF-4919-9D03-7957ED55B4C5}"/>
    <cellStyle name="Normal_C11" xfId="55" xr:uid="{3CA91534-19A6-48E3-9628-1F67AA4049F5}"/>
    <cellStyle name="Normal_Hoja2" xfId="50" xr:uid="{04554464-CAAF-4690-941B-A754DBB0B339}"/>
    <cellStyle name="Normal_Libro2" xfId="54" xr:uid="{C5884AE6-1C52-4410-A0A9-C20561879B63}"/>
    <cellStyle name="Porcentual 2" xfId="19" xr:uid="{00000000-0005-0000-0000-00001F000000}"/>
    <cellStyle name="style1702579976275" xfId="35" xr:uid="{8BC305DA-F10D-49FB-BD60-16825AC48777}"/>
    <cellStyle name="style1702579976275 2" xfId="38" xr:uid="{D064D603-3FD3-472B-83C2-FD7F2B5B7576}"/>
    <cellStyle name="style1702579976275 3" xfId="41" xr:uid="{9156C1D1-56B6-4674-8C9A-5DE027C64CF5}"/>
    <cellStyle name="style1702579976275 4" xfId="47" xr:uid="{BF467D2B-58C2-4922-A790-3408B4A925F9}"/>
    <cellStyle name="style1702579976275 5" xfId="51" xr:uid="{ADD39CF9-8EB4-470E-AA2F-0EED83E8C0FE}"/>
    <cellStyle name="style1702579976275 6" xfId="57" xr:uid="{05E86E1F-D739-489E-BE6A-1F8420FA2AEE}"/>
    <cellStyle name="style1702579976892" xfId="37" xr:uid="{7DC140EC-DCFB-4B3F-B2CD-AF5E96A33A5B}"/>
    <cellStyle name="style1702579976892 2" xfId="39" xr:uid="{488078A8-794E-45C9-8825-4FECE086AAF6}"/>
    <cellStyle name="style1702579976892 3" xfId="43" xr:uid="{3606F98A-D628-455F-95A2-736409AA7EB3}"/>
    <cellStyle name="style1702579976892 4" xfId="48" xr:uid="{3773C7EE-ED4A-4C67-9BE9-891FF00AE834}"/>
    <cellStyle name="style1702579976892 5" xfId="53" xr:uid="{515E03D6-A3CE-477A-B1FA-6A730579571C}"/>
    <cellStyle name="style1702579976892 6" xfId="59" xr:uid="{97316E1F-2C55-4E2D-9893-0723917278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73329946659893"/>
          <c:y val="9.2198898739379087E-2"/>
          <c:w val="0.83193565320463958"/>
          <c:h val="0.7919639123123793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'G1'!$F$7</c:f>
              <c:strCache>
                <c:ptCount val="1"/>
                <c:pt idx="0">
                  <c:v>Hombres</c:v>
                </c:pt>
              </c:strCache>
            </c:strRef>
          </c:tx>
          <c:spPr>
            <a:gradFill rotWithShape="0">
              <a:gsLst>
                <a:gs pos="0">
                  <a:srgbClr val="C0C0C0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'G1'!$F$11:$F$26</c:f>
              <c:numCache>
                <c:formatCode>0.0;[Red]0.0</c:formatCode>
                <c:ptCount val="16"/>
                <c:pt idx="0">
                  <c:v>-3.8071880061999845</c:v>
                </c:pt>
                <c:pt idx="1">
                  <c:v>-9.6306066475222902</c:v>
                </c:pt>
                <c:pt idx="2">
                  <c:v>-10.467443366043534</c:v>
                </c:pt>
                <c:pt idx="3">
                  <c:v>-10.631092868137507</c:v>
                </c:pt>
                <c:pt idx="4">
                  <c:v>-10.831759608229754</c:v>
                </c:pt>
                <c:pt idx="5">
                  <c:v>-10.033874264960687</c:v>
                </c:pt>
                <c:pt idx="6">
                  <c:v>-8.5734394601608024</c:v>
                </c:pt>
                <c:pt idx="7">
                  <c:v>-7.2332972473466057</c:v>
                </c:pt>
                <c:pt idx="8">
                  <c:v>-7.0888279396871532</c:v>
                </c:pt>
                <c:pt idx="9">
                  <c:v>-6.7441217002140981</c:v>
                </c:pt>
                <c:pt idx="10">
                  <c:v>-5.5211022433305841</c:v>
                </c:pt>
                <c:pt idx="11">
                  <c:v>-4.0111857604517285</c:v>
                </c:pt>
                <c:pt idx="12">
                  <c:v>-2.5973851538847952</c:v>
                </c:pt>
                <c:pt idx="13">
                  <c:v>-1.5723461353519996</c:v>
                </c:pt>
                <c:pt idx="14">
                  <c:v>-0.82147107255969631</c:v>
                </c:pt>
                <c:pt idx="15">
                  <c:v>-0.43485852591878232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FF-4F43-87F3-FFC52803276B}"/>
            </c:ext>
          </c:extLst>
        </c:ser>
        <c:ser>
          <c:idx val="1"/>
          <c:order val="1"/>
          <c:tx>
            <c:strRef>
              <c:f>'G1'!$G$7</c:f>
              <c:strCache>
                <c:ptCount val="1"/>
                <c:pt idx="0">
                  <c:v>Mujeres</c:v>
                </c:pt>
              </c:strCache>
            </c:strRef>
          </c:tx>
          <c:spPr>
            <a:gradFill rotWithShape="0">
              <a:gsLst>
                <a:gs pos="0">
                  <a:srgbClr val="FFCC99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'G1'!$G$11:$G$26</c:f>
              <c:numCache>
                <c:formatCode>0.0;[Red]0.0</c:formatCode>
                <c:ptCount val="16"/>
                <c:pt idx="0">
                  <c:v>3.5854638700157704</c:v>
                </c:pt>
                <c:pt idx="1">
                  <c:v>9.1087049352911578</c:v>
                </c:pt>
                <c:pt idx="2">
                  <c:v>9.993774337162451</c:v>
                </c:pt>
                <c:pt idx="3">
                  <c:v>10.217063178322432</c:v>
                </c:pt>
                <c:pt idx="4">
                  <c:v>10.44579551075803</c:v>
                </c:pt>
                <c:pt idx="5">
                  <c:v>9.7852304869335072</c:v>
                </c:pt>
                <c:pt idx="6">
                  <c:v>8.472450649202397</c:v>
                </c:pt>
                <c:pt idx="7">
                  <c:v>7.2184393774759963</c:v>
                </c:pt>
                <c:pt idx="8">
                  <c:v>7.1823960663112363</c:v>
                </c:pt>
                <c:pt idx="9">
                  <c:v>6.9354835300036779</c:v>
                </c:pt>
                <c:pt idx="10">
                  <c:v>5.861001771512889</c:v>
                </c:pt>
                <c:pt idx="11">
                  <c:v>4.4396163554187584</c:v>
                </c:pt>
                <c:pt idx="12">
                  <c:v>3.0042786898414944</c:v>
                </c:pt>
                <c:pt idx="13">
                  <c:v>1.9296912324909838</c:v>
                </c:pt>
                <c:pt idx="14">
                  <c:v>1.1079882970222519</c:v>
                </c:pt>
                <c:pt idx="15">
                  <c:v>0.71262171223696835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FF-4F43-87F3-FFC5280327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05597951"/>
        <c:axId val="1"/>
      </c:barChart>
      <c:catAx>
        <c:axId val="40559795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1"/>
        <c:scaling>
          <c:orientation val="minMax"/>
          <c:max val="12"/>
          <c:min val="-12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49434636744595489"/>
              <c:y val="0.93617244652929021"/>
            </c:manualLayout>
          </c:layout>
          <c:overlay val="0"/>
          <c:spPr>
            <a:noFill/>
            <a:ln w="25400">
              <a:noFill/>
            </a:ln>
          </c:spPr>
        </c:title>
        <c:numFmt formatCode="0;[Black]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05597951"/>
        <c:crosses val="autoZero"/>
        <c:crossBetween val="between"/>
        <c:majorUnit val="3"/>
        <c:minorUnit val="3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354561939417544"/>
          <c:y val="0.11347840385200077"/>
          <c:w val="0.150785981736827"/>
          <c:h val="0.1379080806388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 horizontalDpi="120" verticalDpi="14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56560361805564"/>
          <c:y val="0.1177282684625662"/>
          <c:w val="0.78654761904761905"/>
          <c:h val="0.74876937342375771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'G2'!$D$4:$D$12</c:f>
              <c:strCache>
                <c:ptCount val="9"/>
                <c:pt idx="0">
                  <c:v>Resto de países</c:v>
                </c:pt>
                <c:pt idx="1">
                  <c:v>CHINA</c:v>
                </c:pt>
                <c:pt idx="2">
                  <c:v>PERÚ</c:v>
                </c:pt>
                <c:pt idx="3">
                  <c:v>CUBA</c:v>
                </c:pt>
                <c:pt idx="4">
                  <c:v>PANAMÁ</c:v>
                </c:pt>
                <c:pt idx="5">
                  <c:v>VENEZUELA</c:v>
                </c:pt>
                <c:pt idx="6">
                  <c:v>EL SALVADOR</c:v>
                </c:pt>
                <c:pt idx="7">
                  <c:v>COLOMBIA</c:v>
                </c:pt>
                <c:pt idx="8">
                  <c:v>NICARAGUA</c:v>
                </c:pt>
              </c:strCache>
            </c:strRef>
          </c:cat>
          <c:val>
            <c:numRef>
              <c:f>'G2'!$C$4:$C$12</c:f>
              <c:numCache>
                <c:formatCode>0.0</c:formatCode>
                <c:ptCount val="9"/>
                <c:pt idx="0">
                  <c:v>14.148545317951196</c:v>
                </c:pt>
                <c:pt idx="1">
                  <c:v>2.1848531939198717</c:v>
                </c:pt>
                <c:pt idx="2">
                  <c:v>2.3011454270394882</c:v>
                </c:pt>
                <c:pt idx="3">
                  <c:v>2.6304685650773396</c:v>
                </c:pt>
                <c:pt idx="4">
                  <c:v>2.7076536755549609</c:v>
                </c:pt>
                <c:pt idx="5">
                  <c:v>3.4084944786917641</c:v>
                </c:pt>
                <c:pt idx="6">
                  <c:v>5.3278308925686177</c:v>
                </c:pt>
                <c:pt idx="7">
                  <c:v>11.200074097706059</c:v>
                </c:pt>
                <c:pt idx="8">
                  <c:v>56.090934351490709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37-4DB2-81AE-6C932A74BA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5577791"/>
        <c:axId val="1"/>
      </c:barChart>
      <c:catAx>
        <c:axId val="405577791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País de origen</a:t>
                </a:r>
              </a:p>
            </c:rich>
          </c:tx>
          <c:layout>
            <c:manualLayout>
              <c:xMode val="edge"/>
              <c:yMode val="edge"/>
              <c:x val="8.9606565676752341E-3"/>
              <c:y val="6.1575938142867277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50290348224238468"/>
              <c:y val="0.9255041498191104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05577791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paperSize="152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516123309542981"/>
          <c:y val="3.2418952618453865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67332352739546"/>
          <c:y val="0.20723862621646535"/>
          <c:w val="0.58540939729849983"/>
          <c:h val="0.6259589428119503"/>
        </c:manualLayout>
      </c:layout>
      <c:pie3DChart>
        <c:varyColors val="1"/>
        <c:ser>
          <c:idx val="0"/>
          <c:order val="0"/>
          <c:tx>
            <c:strRef>
              <c:f>'G3'!$L$4</c:f>
              <c:strCache>
                <c:ptCount val="1"/>
                <c:pt idx="0">
                  <c:v>100,00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FDCA-4651-A1BE-9606FDE2B1D5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FDCA-4651-A1BE-9606FDE2B1D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FDCA-4651-A1BE-9606FDE2B1D5}"/>
              </c:ext>
            </c:extLst>
          </c:dPt>
          <c:dLbls>
            <c:dLbl>
              <c:idx val="0"/>
              <c:layout>
                <c:manualLayout>
                  <c:x val="-2.5173313013292693E-2"/>
                  <c:y val="-0.28555880639608328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DCA-4651-A1BE-9606FDE2B1D5}"/>
                </c:ext>
              </c:extLst>
            </c:dLbl>
            <c:dLbl>
              <c:idx val="1"/>
              <c:layout>
                <c:manualLayout>
                  <c:x val="-3.8439759546185802E-2"/>
                  <c:y val="-5.1422362728349748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DCA-4651-A1BE-9606FDE2B1D5}"/>
                </c:ext>
              </c:extLst>
            </c:dLbl>
            <c:dLbl>
              <c:idx val="2"/>
              <c:layout>
                <c:manualLayout>
                  <c:x val="6.9891711116755573E-2"/>
                  <c:y val="-3.4330970474077273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DCA-4651-A1BE-9606FDE2B1D5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'G3'!$J$5:$J$7</c:f>
              <c:strCache>
                <c:ptCount val="3"/>
                <c:pt idx="0">
                  <c:v>Duplicado</c:v>
                </c:pt>
                <c:pt idx="1">
                  <c:v>Primera vez</c:v>
                </c:pt>
                <c:pt idx="2">
                  <c:v>Traslado</c:v>
                </c:pt>
              </c:strCache>
            </c:strRef>
          </c:cat>
          <c:val>
            <c:numRef>
              <c:f>'G3'!$L$5:$L$7</c:f>
              <c:numCache>
                <c:formatCode>#,##0.00_);\(#,##0.00\)</c:formatCode>
                <c:ptCount val="3"/>
                <c:pt idx="0">
                  <c:v>91.222675842762158</c:v>
                </c:pt>
                <c:pt idx="1">
                  <c:v>8.2990785022745825</c:v>
                </c:pt>
                <c:pt idx="2">
                  <c:v>0.47824565496325677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DCA-4651-A1BE-9606FDE2B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53835069742919694"/>
          <c:y val="1.34771546413841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18705467493416"/>
          <c:y val="8.3262395721710902E-2"/>
          <c:w val="0.76518699354720399"/>
          <c:h val="0.678446263375583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'G4'!$L$26</c:f>
              <c:strCache>
                <c:ptCount val="1"/>
                <c:pt idx="0">
                  <c:v>Traslado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Puntarenas</c:v>
                </c:pt>
                <c:pt idx="3">
                  <c:v>Limón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'G4'!$L$27:$L$34</c:f>
              <c:numCache>
                <c:formatCode>#\ ##0.0;\-#\ ##0.0</c:formatCode>
                <c:ptCount val="8"/>
                <c:pt idx="0">
                  <c:v>1.0999999999999999E-2</c:v>
                </c:pt>
                <c:pt idx="1">
                  <c:v>9.0999999999999998E-2</c:v>
                </c:pt>
                <c:pt idx="2">
                  <c:v>9.5000000000000001E-2</c:v>
                </c:pt>
                <c:pt idx="3">
                  <c:v>0.05</c:v>
                </c:pt>
                <c:pt idx="4">
                  <c:v>0.124</c:v>
                </c:pt>
                <c:pt idx="5">
                  <c:v>0.06</c:v>
                </c:pt>
                <c:pt idx="6">
                  <c:v>0.36299999999999999</c:v>
                </c:pt>
                <c:pt idx="7">
                  <c:v>0.23100000000000001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2E-45F1-8960-860959E019FC}"/>
            </c:ext>
          </c:extLst>
        </c:ser>
        <c:ser>
          <c:idx val="1"/>
          <c:order val="1"/>
          <c:tx>
            <c:strRef>
              <c:f>'G4'!$M$26</c:f>
              <c:strCache>
                <c:ptCount val="1"/>
                <c:pt idx="0">
                  <c:v>Primera vez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Puntarenas</c:v>
                </c:pt>
                <c:pt idx="3">
                  <c:v>Limón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'G4'!$M$27:$M$34</c:f>
              <c:numCache>
                <c:formatCode>#\ ##0.0;\-#\ ##0.0</c:formatCode>
                <c:ptCount val="8"/>
                <c:pt idx="0">
                  <c:v>3.6999999999999998E-2</c:v>
                </c:pt>
                <c:pt idx="1">
                  <c:v>1.544</c:v>
                </c:pt>
                <c:pt idx="2">
                  <c:v>1.8109999999999999</c:v>
                </c:pt>
                <c:pt idx="3">
                  <c:v>1.7330000000000001</c:v>
                </c:pt>
                <c:pt idx="4">
                  <c:v>1.258</c:v>
                </c:pt>
                <c:pt idx="5">
                  <c:v>1.4379999999999999</c:v>
                </c:pt>
                <c:pt idx="6">
                  <c:v>3.605</c:v>
                </c:pt>
                <c:pt idx="7">
                  <c:v>6.3609999999999998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2E-45F1-8960-860959E019FC}"/>
            </c:ext>
          </c:extLst>
        </c:ser>
        <c:ser>
          <c:idx val="2"/>
          <c:order val="2"/>
          <c:tx>
            <c:strRef>
              <c:f>'G4'!$N$26</c:f>
              <c:strCache>
                <c:ptCount val="1"/>
                <c:pt idx="0">
                  <c:v>Duplicado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Puntarenas</c:v>
                </c:pt>
                <c:pt idx="3">
                  <c:v>Limón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'G4'!$N$27:$N$34</c:f>
              <c:numCache>
                <c:formatCode>#\ ##0.0;\-#\ ##0.0</c:formatCode>
                <c:ptCount val="8"/>
                <c:pt idx="0">
                  <c:v>4.141</c:v>
                </c:pt>
                <c:pt idx="1">
                  <c:v>13.007</c:v>
                </c:pt>
                <c:pt idx="2">
                  <c:v>15.044</c:v>
                </c:pt>
                <c:pt idx="3">
                  <c:v>15.528</c:v>
                </c:pt>
                <c:pt idx="4">
                  <c:v>15.989000000000001</c:v>
                </c:pt>
                <c:pt idx="5">
                  <c:v>16.536000000000001</c:v>
                </c:pt>
                <c:pt idx="6">
                  <c:v>33.792999999999999</c:v>
                </c:pt>
                <c:pt idx="7">
                  <c:v>81.474999999999994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2E-45F1-8960-860959E01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05594591"/>
        <c:axId val="1"/>
      </c:barChart>
      <c:catAx>
        <c:axId val="405594591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Provincia</a:t>
                </a:r>
              </a:p>
            </c:rich>
          </c:tx>
          <c:layout>
            <c:manualLayout>
              <c:xMode val="edge"/>
              <c:yMode val="edge"/>
              <c:x val="4.5815997891093307E-2"/>
              <c:y val="4.143874872783759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8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Solicitudes (en miles)</a:t>
                </a:r>
              </a:p>
            </c:rich>
          </c:tx>
          <c:layout>
            <c:manualLayout>
              <c:xMode val="edge"/>
              <c:yMode val="edge"/>
              <c:x val="0.449545400711374"/>
              <c:y val="0.8507989179923938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05594591"/>
        <c:crosses val="autoZero"/>
        <c:crossBetween val="between"/>
        <c:majorUnit val="2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5545446557171619"/>
          <c:y val="0.91382050457978481"/>
          <c:w val="0.60860693723328252"/>
          <c:h val="6.57713321549091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8908936051864"/>
          <c:y val="2.1978092738407701E-2"/>
        </c:manualLayout>
      </c:layout>
      <c:overlay val="0"/>
      <c:spPr>
        <a:noFill/>
        <a:ln w="25400">
          <a:noFill/>
        </a:ln>
      </c:spPr>
    </c:title>
    <c:autoTitleDeleted val="0"/>
    <c:view3D>
      <c:rotX val="40"/>
      <c:rotY val="36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96709353584623"/>
          <c:y val="0.29670369471112895"/>
          <c:w val="0.50772661695433763"/>
          <c:h val="0.63311840937391028"/>
        </c:manualLayout>
      </c:layout>
      <c:pie3DChart>
        <c:varyColors val="1"/>
        <c:ser>
          <c:idx val="0"/>
          <c:order val="0"/>
          <c:tx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8FF8-49B1-B2F7-F3BBB4F0F910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8FF8-49B1-B2F7-F3BBB4F0F910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8FF8-49B1-B2F7-F3BBB4F0F910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8FF8-49B1-B2F7-F3BBB4F0F910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8FF8-49B1-B2F7-F3BBB4F0F910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8FF8-49B1-B2F7-F3BBB4F0F910}"/>
              </c:ext>
            </c:extLst>
          </c:dPt>
          <c:dLbls>
            <c:dLbl>
              <c:idx val="2"/>
              <c:layout>
                <c:manualLayout>
                  <c:x val="-0.11168952390884915"/>
                  <c:y val="2.0570830916146785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F8-49B1-B2F7-F3BBB4F0F910}"/>
                </c:ext>
              </c:extLst>
            </c:dLbl>
            <c:dLbl>
              <c:idx val="3"/>
              <c:layout>
                <c:manualLayout>
                  <c:x val="-3.9735099337748388E-2"/>
                  <c:y val="-0.1411140715185164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FF8-49B1-B2F7-F3BBB4F0F910}"/>
                </c:ext>
              </c:extLst>
            </c:dLbl>
            <c:dLbl>
              <c:idx val="4"/>
              <c:layout>
                <c:manualLayout>
                  <c:x val="8.175905164172359E-2"/>
                  <c:y val="-0.12102546426838606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F8-49B1-B2F7-F3BBB4F0F910}"/>
                </c:ext>
              </c:extLst>
            </c:dLbl>
            <c:dLbl>
              <c:idx val="5"/>
              <c:layout>
                <c:manualLayout>
                  <c:x val="0.20143383567120327"/>
                  <c:y val="1.4440562181782191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FF8-49B1-B2F7-F3BBB4F0F910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cat>
          <c:val>
            <c:numRef>
              <c:f>'G5'!$L$5:$L$10</c:f>
              <c:numCache>
                <c:formatCode>_(* #\ ##0.00_);_(* \(#\ ##0.00\);_(* "-"_);_(@_)</c:formatCode>
                <c:ptCount val="6"/>
                <c:pt idx="0">
                  <c:v>59.916481978303985</c:v>
                </c:pt>
                <c:pt idx="1">
                  <c:v>35.857226175201212</c:v>
                </c:pt>
                <c:pt idx="2">
                  <c:v>1.7678758894202729</c:v>
                </c:pt>
                <c:pt idx="3">
                  <c:v>1.9545083401376415</c:v>
                </c:pt>
                <c:pt idx="4">
                  <c:v>0.48384462848477777</c:v>
                </c:pt>
                <c:pt idx="5">
                  <c:v>2.0062988452117111E-2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FF8-49B1-B2F7-F3BBB4F0F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7774086378735"/>
          <c:y val="3.2697424758244741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754152823920266"/>
          <c:y val="0.1987874990427258"/>
          <c:w val="0.53543743078626804"/>
          <c:h val="0.6093766926349060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5D1-4B1E-9F93-75A533B4B203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5D1-4B1E-9F93-75A533B4B203}"/>
              </c:ext>
            </c:extLst>
          </c:dPt>
          <c:dPt>
            <c:idx val="2"/>
            <c:bubble3D val="0"/>
            <c:spPr>
              <a:solidFill>
                <a:srgbClr val="5D5635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B5D1-4B1E-9F93-75A533B4B203}"/>
              </c:ext>
            </c:extLst>
          </c:dPt>
          <c:dLbls>
            <c:dLbl>
              <c:idx val="0"/>
              <c:layout>
                <c:manualLayout>
                  <c:x val="8.4131983502062246E-2"/>
                  <c:y val="-6.582448311127321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5D1-4B1E-9F93-75A533B4B203}"/>
                </c:ext>
              </c:extLst>
            </c:dLbl>
            <c:dLbl>
              <c:idx val="1"/>
              <c:layout>
                <c:manualLayout>
                  <c:x val="-1.6163270288888313E-2"/>
                  <c:y val="2.1419493355376599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D1-4B1E-9F93-75A533B4B203}"/>
                </c:ext>
              </c:extLst>
            </c:dLbl>
            <c:dLbl>
              <c:idx val="2"/>
              <c:layout>
                <c:manualLayout>
                  <c:x val="0.1128179907744089"/>
                  <c:y val="-1.742812538904629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D1-4B1E-9F93-75A533B4B203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'G6'!$I$4:$I$6</c:f>
              <c:strCache>
                <c:ptCount val="3"/>
                <c:pt idx="0">
                  <c:v>Civiles</c:v>
                </c:pt>
                <c:pt idx="1">
                  <c:v>Católicos</c:v>
                </c:pt>
                <c:pt idx="2">
                  <c:v>Extranjeros</c:v>
                </c:pt>
              </c:strCache>
            </c:strRef>
          </c:cat>
          <c:val>
            <c:numRef>
              <c:f>'G6'!$K$4:$K$6</c:f>
              <c:numCache>
                <c:formatCode>_(* #\ ##0.0_);_(* \(#\ ##0.0\);_(* "-"_);_(@_)</c:formatCode>
                <c:ptCount val="3"/>
                <c:pt idx="0">
                  <c:v>72.77067827552311</c:v>
                </c:pt>
                <c:pt idx="1">
                  <c:v>22.805785704255022</c:v>
                </c:pt>
                <c:pt idx="2">
                  <c:v>4.4235360202218788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5D1-4B1E-9F93-75A533B4B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000000000000022" r="0.75000000000000022" t="1" header="0" footer="0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678473470558943"/>
          <c:y val="3.57142637872020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534833869239015E-2"/>
          <c:y val="0.13321545333149143"/>
          <c:w val="0.86012929258039572"/>
          <c:h val="0.6052996884161409"/>
        </c:manualLayout>
      </c:layout>
      <c:lineChart>
        <c:grouping val="standard"/>
        <c:varyColors val="0"/>
        <c:ser>
          <c:idx val="0"/>
          <c:order val="0"/>
          <c:tx>
            <c:strRef>
              <c:f>'G7'!$K$2</c:f>
              <c:strCache>
                <c:ptCount val="1"/>
                <c:pt idx="0">
                  <c:v>Nacimientos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'G7'!$J$4:$J$6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'G7'!$K$4:$K$6</c:f>
              <c:numCache>
                <c:formatCode>#,##0</c:formatCode>
                <c:ptCount val="3"/>
                <c:pt idx="0">
                  <c:v>4705</c:v>
                </c:pt>
                <c:pt idx="1">
                  <c:v>4145</c:v>
                </c:pt>
                <c:pt idx="2">
                  <c:v>3626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4F6-8F93-2D7493491F5B}"/>
            </c:ext>
          </c:extLst>
        </c:ser>
        <c:ser>
          <c:idx val="1"/>
          <c:order val="1"/>
          <c:tx>
            <c:strRef>
              <c:f>'G7'!$L$2</c:f>
              <c:strCache>
                <c:ptCount val="1"/>
                <c:pt idx="0">
                  <c:v>Defunciones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'G7'!$J$4:$J$6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'G7'!$L$4:$L$6</c:f>
              <c:numCache>
                <c:formatCode>#,##0</c:formatCode>
                <c:ptCount val="3"/>
                <c:pt idx="0">
                  <c:v>3219</c:v>
                </c:pt>
                <c:pt idx="1">
                  <c:v>2254</c:v>
                </c:pt>
                <c:pt idx="2">
                  <c:v>2543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22-44F6-8F93-2D7493491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600351"/>
        <c:axId val="1"/>
      </c:lineChart>
      <c:catAx>
        <c:axId val="4056003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5016080546201821"/>
              <c:y val="0.82553851821153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1.2861736334405145E-2"/>
              <c:y val="3.57145707663735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05600351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1887468246533496"/>
          <c:y val="0.8847744470537674"/>
          <c:w val="0.41962697588846415"/>
          <c:h val="9.04698316219244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756182916159875"/>
          <c:y val="3.2994821593246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09092843452819E-2"/>
          <c:y val="0.1370560074159356"/>
          <c:w val="0.8829282312757738"/>
          <c:h val="0.59951505727566001"/>
        </c:manualLayout>
      </c:layout>
      <c:lineChart>
        <c:grouping val="standard"/>
        <c:varyColors val="0"/>
        <c:ser>
          <c:idx val="0"/>
          <c:order val="0"/>
          <c:tx>
            <c:strRef>
              <c:f>'G8'!$K$3</c:f>
              <c:strCache>
                <c:ptCount val="1"/>
                <c:pt idx="0">
                  <c:v>Matrimonios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'G8'!$J$4:$J$6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'G8'!$K$4:$K$6</c:f>
              <c:numCache>
                <c:formatCode>#,##0</c:formatCode>
                <c:ptCount val="3"/>
                <c:pt idx="0">
                  <c:v>2854</c:v>
                </c:pt>
                <c:pt idx="1">
                  <c:v>2255</c:v>
                </c:pt>
                <c:pt idx="2">
                  <c:v>2012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CD-4A65-A099-8DD4EE5DC8D2}"/>
            </c:ext>
          </c:extLst>
        </c:ser>
        <c:ser>
          <c:idx val="1"/>
          <c:order val="1"/>
          <c:tx>
            <c:strRef>
              <c:f>'G8'!$L$3</c:f>
              <c:strCache>
                <c:ptCount val="1"/>
                <c:pt idx="0">
                  <c:v>Divorcios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'G8'!$J$4:$J$6</c:f>
              <c:strCache>
                <c:ptCount val="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</c:strCache>
            </c:strRef>
          </c:cat>
          <c:val>
            <c:numRef>
              <c:f>'G8'!$L$4:$L$6</c:f>
              <c:numCache>
                <c:formatCode>#,##0</c:formatCode>
                <c:ptCount val="3"/>
                <c:pt idx="0">
                  <c:v>1269</c:v>
                </c:pt>
                <c:pt idx="1">
                  <c:v>849</c:v>
                </c:pt>
                <c:pt idx="2">
                  <c:v>1079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CD-4A65-A099-8DD4EE5DC8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99871"/>
        <c:axId val="1"/>
      </c:lineChart>
      <c:catAx>
        <c:axId val="4055998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49105776412094831"/>
              <c:y val="0.817799248066964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35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8.130081300813009E-3"/>
              <c:y val="3.553266652479250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405599871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46186543755201"/>
          <c:y val="0.88423607859828335"/>
          <c:w val="0.39079597977082131"/>
          <c:h val="8.614570475987803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G3'!A1"/><Relationship Id="rId18" Type="http://schemas.openxmlformats.org/officeDocument/2006/relationships/hyperlink" Target="#'32'!A1"/><Relationship Id="rId26" Type="http://schemas.openxmlformats.org/officeDocument/2006/relationships/hyperlink" Target="#'33'!A1"/><Relationship Id="rId21" Type="http://schemas.openxmlformats.org/officeDocument/2006/relationships/hyperlink" Target="#'11'!A1"/><Relationship Id="rId34" Type="http://schemas.openxmlformats.org/officeDocument/2006/relationships/hyperlink" Target="#'7'!A1"/><Relationship Id="rId7" Type="http://schemas.openxmlformats.org/officeDocument/2006/relationships/hyperlink" Target="#'19'!A1"/><Relationship Id="rId12" Type="http://schemas.openxmlformats.org/officeDocument/2006/relationships/hyperlink" Target="#'13'!A1"/><Relationship Id="rId17" Type="http://schemas.openxmlformats.org/officeDocument/2006/relationships/hyperlink" Target="#'G4'!A1"/><Relationship Id="rId25" Type="http://schemas.openxmlformats.org/officeDocument/2006/relationships/hyperlink" Target="#'20'!A1"/><Relationship Id="rId33" Type="http://schemas.openxmlformats.org/officeDocument/2006/relationships/hyperlink" Target="#'6'!A1"/><Relationship Id="rId38" Type="http://schemas.openxmlformats.org/officeDocument/2006/relationships/hyperlink" Target="#'G8'!A1"/><Relationship Id="rId2" Type="http://schemas.openxmlformats.org/officeDocument/2006/relationships/hyperlink" Target="#'10'!A1"/><Relationship Id="rId16" Type="http://schemas.openxmlformats.org/officeDocument/2006/relationships/hyperlink" Target="#'15'!A1"/><Relationship Id="rId20" Type="http://schemas.openxmlformats.org/officeDocument/2006/relationships/hyperlink" Target="#'29'!A1"/><Relationship Id="rId29" Type="http://schemas.openxmlformats.org/officeDocument/2006/relationships/hyperlink" Target="#'14'!A1"/><Relationship Id="rId1" Type="http://schemas.openxmlformats.org/officeDocument/2006/relationships/hyperlink" Target="#'21'!A1"/><Relationship Id="rId6" Type="http://schemas.openxmlformats.org/officeDocument/2006/relationships/hyperlink" Target="#'23'!A1"/><Relationship Id="rId11" Type="http://schemas.openxmlformats.org/officeDocument/2006/relationships/hyperlink" Target="#'22'!A1"/><Relationship Id="rId24" Type="http://schemas.openxmlformats.org/officeDocument/2006/relationships/hyperlink" Target="#'28'!A1"/><Relationship Id="rId32" Type="http://schemas.openxmlformats.org/officeDocument/2006/relationships/hyperlink" Target="#'5'!A1"/><Relationship Id="rId37" Type="http://schemas.openxmlformats.org/officeDocument/2006/relationships/hyperlink" Target="#'30'!A1"/><Relationship Id="rId5" Type="http://schemas.openxmlformats.org/officeDocument/2006/relationships/hyperlink" Target="#'25'!A1"/><Relationship Id="rId15" Type="http://schemas.openxmlformats.org/officeDocument/2006/relationships/hyperlink" Target="#'G5'!A1"/><Relationship Id="rId23" Type="http://schemas.openxmlformats.org/officeDocument/2006/relationships/hyperlink" Target="#'26'!A1"/><Relationship Id="rId28" Type="http://schemas.openxmlformats.org/officeDocument/2006/relationships/hyperlink" Target="#'34'!A1"/><Relationship Id="rId36" Type="http://schemas.openxmlformats.org/officeDocument/2006/relationships/hyperlink" Target="#'9'!A1"/><Relationship Id="rId10" Type="http://schemas.openxmlformats.org/officeDocument/2006/relationships/hyperlink" Target="#'24'!A1"/><Relationship Id="rId19" Type="http://schemas.openxmlformats.org/officeDocument/2006/relationships/hyperlink" Target="#'27'!A1"/><Relationship Id="rId31" Type="http://schemas.openxmlformats.org/officeDocument/2006/relationships/hyperlink" Target="#'4'!A1"/><Relationship Id="rId4" Type="http://schemas.openxmlformats.org/officeDocument/2006/relationships/hyperlink" Target="#'18'!A1"/><Relationship Id="rId9" Type="http://schemas.openxmlformats.org/officeDocument/2006/relationships/hyperlink" Target="#'G6'!A1"/><Relationship Id="rId14" Type="http://schemas.openxmlformats.org/officeDocument/2006/relationships/hyperlink" Target="#'16'!A1"/><Relationship Id="rId22" Type="http://schemas.openxmlformats.org/officeDocument/2006/relationships/hyperlink" Target="#'17'!A1"/><Relationship Id="rId27" Type="http://schemas.openxmlformats.org/officeDocument/2006/relationships/hyperlink" Target="#'31'!A1"/><Relationship Id="rId30" Type="http://schemas.openxmlformats.org/officeDocument/2006/relationships/hyperlink" Target="#'3'!A1"/><Relationship Id="rId35" Type="http://schemas.openxmlformats.org/officeDocument/2006/relationships/hyperlink" Target="#'8'!A1"/><Relationship Id="rId8" Type="http://schemas.openxmlformats.org/officeDocument/2006/relationships/hyperlink" Target="#'G7'!A1"/><Relationship Id="rId3" Type="http://schemas.openxmlformats.org/officeDocument/2006/relationships/hyperlink" Target="#'12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3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8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387380</xdr:colOff>
      <xdr:row>2</xdr:row>
      <xdr:rowOff>162012</xdr:rowOff>
    </xdr:from>
    <xdr:ext cx="8404195" cy="530658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7380" y="181062"/>
          <a:ext cx="8404195" cy="530658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21599979" rev="0"/>
          </a:camera>
          <a:lightRig rig="soft" dir="t"/>
        </a:scene3d>
        <a:sp3d z="50800">
          <a:bevelB prst="relaxedInset"/>
        </a:sp3d>
      </xdr:spPr>
      <xdr:txBody>
        <a:bodyPr wrap="square" lIns="91440" tIns="45720" rIns="91440" bIns="45720" anchor="ctr" anchorCtr="1">
          <a:spAutoFit/>
        </a:bodyPr>
        <a:lstStyle/>
        <a:p>
          <a:pPr algn="ctr" rtl="0"/>
          <a:r>
            <a:rPr lang="es-CR" sz="2800">
              <a:solidFill>
                <a:srgbClr val="0070C0"/>
              </a:solidFill>
              <a:latin typeface="+mn-lt"/>
              <a:ea typeface="+mn-ea"/>
              <a:cs typeface="+mn-cs"/>
            </a:rPr>
            <a:t>BOLETÍN </a:t>
          </a:r>
          <a:r>
            <a:rPr lang="es-CR" sz="2800">
              <a:solidFill>
                <a:schemeClr val="accent1"/>
              </a:solidFill>
              <a:latin typeface="+mn-lt"/>
              <a:ea typeface="+mn-ea"/>
              <a:cs typeface="+mn-cs"/>
            </a:rPr>
            <a:t>ESTADÍSTICO N° 340 MARZO 2026</a:t>
          </a:r>
          <a:endParaRPr lang="es-CR" sz="2800" baseline="0">
            <a:solidFill>
              <a:srgbClr val="0070C0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1</xdr:col>
      <xdr:colOff>19048</xdr:colOff>
      <xdr:row>5</xdr:row>
      <xdr:rowOff>9524</xdr:rowOff>
    </xdr:from>
    <xdr:to>
      <xdr:col>3</xdr:col>
      <xdr:colOff>216254</xdr:colOff>
      <xdr:row>5</xdr:row>
      <xdr:rowOff>189524</xdr:rowOff>
    </xdr:to>
    <xdr:sp macro="[0]!Macro_c1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9695" y="8611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C1. VARIACIÓN ENTRE PADRÓN 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DIC </a:t>
          </a:r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202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5 Y  MAR 2026 </a:t>
          </a:r>
          <a:endParaRPr lang="es-C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105895</xdr:colOff>
      <xdr:row>10</xdr:row>
      <xdr:rowOff>158223</xdr:rowOff>
    </xdr:from>
    <xdr:to>
      <xdr:col>6</xdr:col>
      <xdr:colOff>202248</xdr:colOff>
      <xdr:row>11</xdr:row>
      <xdr:rowOff>168189</xdr:rowOff>
    </xdr:to>
    <xdr:sp macro="[0]!Macro_c14" textlink="">
      <xdr:nvSpPr>
        <xdr:cNvPr id="4" name="3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725520" y="2025123"/>
          <a:ext cx="3992078" cy="2004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C21. NACIMIENTOS INSCRITOS POR PROVINCIA</a:t>
          </a:r>
        </a:p>
      </xdr:txBody>
    </xdr:sp>
    <xdr:clientData/>
  </xdr:twoCellAnchor>
  <xdr:twoCellAnchor>
    <xdr:from>
      <xdr:col>1</xdr:col>
      <xdr:colOff>20730</xdr:colOff>
      <xdr:row>6</xdr:row>
      <xdr:rowOff>54349</xdr:rowOff>
    </xdr:from>
    <xdr:to>
      <xdr:col>3</xdr:col>
      <xdr:colOff>217936</xdr:colOff>
      <xdr:row>7</xdr:row>
      <xdr:rowOff>43849</xdr:rowOff>
    </xdr:to>
    <xdr:sp macro="[0]!Macro_c2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1377" y="109649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C2. COSTA RICA: PADRÓN POR SEXO SEGÚN PROVINCIA Y CANTÓN</a:t>
          </a:r>
        </a:p>
      </xdr:txBody>
    </xdr:sp>
    <xdr:clientData/>
  </xdr:twoCellAnchor>
  <xdr:twoCellAnchor>
    <xdr:from>
      <xdr:col>1</xdr:col>
      <xdr:colOff>7843</xdr:colOff>
      <xdr:row>15</xdr:row>
      <xdr:rowOff>168087</xdr:rowOff>
    </xdr:from>
    <xdr:to>
      <xdr:col>3</xdr:col>
      <xdr:colOff>205049</xdr:colOff>
      <xdr:row>16</xdr:row>
      <xdr:rowOff>157587</xdr:rowOff>
    </xdr:to>
    <xdr:sp macro="[0]!Macro_c3" textlink="">
      <xdr:nvSpPr>
        <xdr:cNvPr id="6" name="5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8490" y="29919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C10. COSTA</a:t>
          </a:r>
          <a:r>
            <a:rPr lang="es-CR" sz="1100" baseline="0"/>
            <a:t> RICA: </a:t>
          </a:r>
          <a:r>
            <a:rPr lang="es-CR" sz="1100"/>
            <a:t>PADRÓN POR PROVINCIA SEGÚN SEXO Y EDAD</a:t>
          </a:r>
        </a:p>
      </xdr:txBody>
    </xdr:sp>
    <xdr:clientData/>
  </xdr:twoCellAnchor>
  <xdr:twoCellAnchor>
    <xdr:from>
      <xdr:col>1</xdr:col>
      <xdr:colOff>19049</xdr:colOff>
      <xdr:row>17</xdr:row>
      <xdr:rowOff>35282</xdr:rowOff>
    </xdr:from>
    <xdr:to>
      <xdr:col>3</xdr:col>
      <xdr:colOff>216255</xdr:colOff>
      <xdr:row>18</xdr:row>
      <xdr:rowOff>38011</xdr:rowOff>
    </xdr:to>
    <xdr:sp macro="[0]!Macro_g1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89696" y="3240164"/>
          <a:ext cx="3996000" cy="1932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G1. GRÁFICO DE ELECTORADO POR SEXO Y EDAD </a:t>
          </a:r>
        </a:p>
      </xdr:txBody>
    </xdr:sp>
    <xdr:clientData fLocksWithSheet="0"/>
  </xdr:twoCellAnchor>
  <xdr:twoCellAnchor>
    <xdr:from>
      <xdr:col>1</xdr:col>
      <xdr:colOff>19049</xdr:colOff>
      <xdr:row>19</xdr:row>
      <xdr:rowOff>137833</xdr:rowOff>
    </xdr:from>
    <xdr:to>
      <xdr:col>3</xdr:col>
      <xdr:colOff>216255</xdr:colOff>
      <xdr:row>20</xdr:row>
      <xdr:rowOff>127333</xdr:rowOff>
    </xdr:to>
    <xdr:sp macro="[0]!Macro_c5" textlink="">
      <xdr:nvSpPr>
        <xdr:cNvPr id="8" name="7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9696" y="37237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C12. ELECTORADO NATURALIZADOS POR PAÍS DE ORIGEN </a:t>
          </a:r>
        </a:p>
      </xdr:txBody>
    </xdr:sp>
    <xdr:clientData/>
  </xdr:twoCellAnchor>
  <xdr:twoCellAnchor>
    <xdr:from>
      <xdr:col>1</xdr:col>
      <xdr:colOff>20730</xdr:colOff>
      <xdr:row>20</xdr:row>
      <xdr:rowOff>184336</xdr:rowOff>
    </xdr:from>
    <xdr:to>
      <xdr:col>3</xdr:col>
      <xdr:colOff>217936</xdr:colOff>
      <xdr:row>21</xdr:row>
      <xdr:rowOff>173836</xdr:rowOff>
    </xdr:to>
    <xdr:sp macro="[0]!Macro_g2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1377" y="396071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G2. GRÁFICO DE ELECTORADO POR PAÍS DE ORIGEN  </a:t>
          </a:r>
        </a:p>
      </xdr:txBody>
    </xdr:sp>
    <xdr:clientData/>
  </xdr:twoCellAnchor>
  <xdr:twoCellAnchor>
    <xdr:from>
      <xdr:col>4</xdr:col>
      <xdr:colOff>87973</xdr:colOff>
      <xdr:row>6</xdr:row>
      <xdr:rowOff>45378</xdr:rowOff>
    </xdr:from>
    <xdr:to>
      <xdr:col>6</xdr:col>
      <xdr:colOff>184326</xdr:colOff>
      <xdr:row>7</xdr:row>
      <xdr:rowOff>34878</xdr:rowOff>
    </xdr:to>
    <xdr:sp macro="[0]!Macro_c11" textlink="">
      <xdr:nvSpPr>
        <xdr:cNvPr id="12" name="11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07598" y="1083603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C18. PRODUCTOS Y SERVICIOS DEL TSE</a:t>
          </a:r>
        </a:p>
      </xdr:txBody>
    </xdr:sp>
    <xdr:clientData/>
  </xdr:twoCellAnchor>
  <xdr:twoCellAnchor>
    <xdr:from>
      <xdr:col>4</xdr:col>
      <xdr:colOff>112060</xdr:colOff>
      <xdr:row>18</xdr:row>
      <xdr:rowOff>89648</xdr:rowOff>
    </xdr:from>
    <xdr:to>
      <xdr:col>6</xdr:col>
      <xdr:colOff>208413</xdr:colOff>
      <xdr:row>19</xdr:row>
      <xdr:rowOff>79148</xdr:rowOff>
    </xdr:to>
    <xdr:sp macro="[0]!Macro_c17" textlink="">
      <xdr:nvSpPr>
        <xdr:cNvPr id="13" name="12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728884" y="348503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C25. CARTAS</a:t>
          </a:r>
          <a:r>
            <a:rPr lang="es-CR" sz="1050" baseline="0"/>
            <a:t> ENTREGADAS POR SEXO Y LEY</a:t>
          </a:r>
          <a:endParaRPr lang="es-CR" sz="1050"/>
        </a:p>
      </xdr:txBody>
    </xdr:sp>
    <xdr:clientData/>
  </xdr:twoCellAnchor>
  <xdr:twoCellAnchor>
    <xdr:from>
      <xdr:col>4</xdr:col>
      <xdr:colOff>112060</xdr:colOff>
      <xdr:row>14</xdr:row>
      <xdr:rowOff>115981</xdr:rowOff>
    </xdr:from>
    <xdr:to>
      <xdr:col>6</xdr:col>
      <xdr:colOff>208413</xdr:colOff>
      <xdr:row>15</xdr:row>
      <xdr:rowOff>105481</xdr:rowOff>
    </xdr:to>
    <xdr:sp macro="[0]!Macro_c16" textlink="">
      <xdr:nvSpPr>
        <xdr:cNvPr id="14" name="13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731685" y="2744881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C23. MATRIMONIOS</a:t>
          </a:r>
          <a:r>
            <a:rPr lang="es-CR" sz="1050" baseline="0"/>
            <a:t> INSCRITOS POR PROVINCIA</a:t>
          </a:r>
          <a:endParaRPr lang="es-CR" sz="1050"/>
        </a:p>
      </xdr:txBody>
    </xdr:sp>
    <xdr:clientData/>
  </xdr:twoCellAnchor>
  <xdr:twoCellAnchor>
    <xdr:from>
      <xdr:col>4</xdr:col>
      <xdr:colOff>87973</xdr:colOff>
      <xdr:row>7</xdr:row>
      <xdr:rowOff>90202</xdr:rowOff>
    </xdr:from>
    <xdr:to>
      <xdr:col>6</xdr:col>
      <xdr:colOff>184326</xdr:colOff>
      <xdr:row>8</xdr:row>
      <xdr:rowOff>79142</xdr:rowOff>
    </xdr:to>
    <xdr:sp macro="[0]!Macro_c12" textlink="">
      <xdr:nvSpPr>
        <xdr:cNvPr id="15" name="14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707598" y="1318927"/>
          <a:ext cx="3992078" cy="179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C19. CERTIFICACIONES,</a:t>
          </a:r>
          <a:r>
            <a:rPr lang="es-CR" sz="1050" baseline="0">
              <a:solidFill>
                <a:schemeClr val="bg1"/>
              </a:solidFill>
            </a:rPr>
            <a:t> CONSTANCIAS Y TIM</a:t>
          </a:r>
          <a:endParaRPr lang="es-CR" sz="105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110378</xdr:colOff>
      <xdr:row>13</xdr:row>
      <xdr:rowOff>68916</xdr:rowOff>
    </xdr:from>
    <xdr:to>
      <xdr:col>6</xdr:col>
      <xdr:colOff>206731</xdr:colOff>
      <xdr:row>14</xdr:row>
      <xdr:rowOff>58416</xdr:rowOff>
    </xdr:to>
    <xdr:sp macro="[0]!Macro_g7" textlink="">
      <xdr:nvSpPr>
        <xdr:cNvPr id="16" name="15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30003" y="250731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G7. GRÁFICO DE NACIMIENTOS Y DEFUNCIONES</a:t>
          </a:r>
        </a:p>
      </xdr:txBody>
    </xdr:sp>
    <xdr:clientData/>
  </xdr:twoCellAnchor>
  <xdr:twoCellAnchor>
    <xdr:from>
      <xdr:col>4</xdr:col>
      <xdr:colOff>105895</xdr:colOff>
      <xdr:row>9</xdr:row>
      <xdr:rowOff>109256</xdr:rowOff>
    </xdr:from>
    <xdr:to>
      <xdr:col>6</xdr:col>
      <xdr:colOff>202248</xdr:colOff>
      <xdr:row>10</xdr:row>
      <xdr:rowOff>98756</xdr:rowOff>
    </xdr:to>
    <xdr:sp macro="[0]!Macro_g6" textlink="">
      <xdr:nvSpPr>
        <xdr:cNvPr id="17" name="16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25520" y="178565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G6. GRÁFICO DE MATRIMONIOS INSCRITOS</a:t>
          </a:r>
        </a:p>
      </xdr:txBody>
    </xdr:sp>
    <xdr:clientData/>
  </xdr:twoCellAnchor>
  <xdr:twoCellAnchor>
    <xdr:from>
      <xdr:col>4</xdr:col>
      <xdr:colOff>112060</xdr:colOff>
      <xdr:row>15</xdr:row>
      <xdr:rowOff>172011</xdr:rowOff>
    </xdr:from>
    <xdr:to>
      <xdr:col>6</xdr:col>
      <xdr:colOff>208413</xdr:colOff>
      <xdr:row>16</xdr:row>
      <xdr:rowOff>161511</xdr:rowOff>
    </xdr:to>
    <xdr:sp macro="[0]!Macro_g8" textlink="">
      <xdr:nvSpPr>
        <xdr:cNvPr id="18" name="17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731685" y="2991411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C24. MODIFICACIÓN</a:t>
          </a:r>
          <a:r>
            <a:rPr lang="es-CR" sz="1050" baseline="0"/>
            <a:t> DE ASIENTOS CIVILES</a:t>
          </a:r>
          <a:endParaRPr lang="es-CR" sz="1050"/>
        </a:p>
      </xdr:txBody>
    </xdr:sp>
    <xdr:clientData/>
  </xdr:twoCellAnchor>
  <xdr:twoCellAnchor>
    <xdr:from>
      <xdr:col>4</xdr:col>
      <xdr:colOff>110379</xdr:colOff>
      <xdr:row>12</xdr:row>
      <xdr:rowOff>20058</xdr:rowOff>
    </xdr:from>
    <xdr:to>
      <xdr:col>6</xdr:col>
      <xdr:colOff>206732</xdr:colOff>
      <xdr:row>13</xdr:row>
      <xdr:rowOff>9558</xdr:rowOff>
    </xdr:to>
    <xdr:sp macro="[0]!Macro_c15" textlink="">
      <xdr:nvSpPr>
        <xdr:cNvPr id="19" name="18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730004" y="226795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C22. DEFUNCIONES INSCRITAS POR PROVINCIA</a:t>
          </a:r>
        </a:p>
      </xdr:txBody>
    </xdr:sp>
    <xdr:clientData/>
  </xdr:twoCellAnchor>
  <xdr:twoCellAnchor>
    <xdr:from>
      <xdr:col>1</xdr:col>
      <xdr:colOff>19049</xdr:colOff>
      <xdr:row>22</xdr:row>
      <xdr:rowOff>30818</xdr:rowOff>
    </xdr:from>
    <xdr:to>
      <xdr:col>3</xdr:col>
      <xdr:colOff>216255</xdr:colOff>
      <xdr:row>23</xdr:row>
      <xdr:rowOff>20318</xdr:rowOff>
    </xdr:to>
    <xdr:sp macro="[0]!Macro_c7" textlink="">
      <xdr:nvSpPr>
        <xdr:cNvPr id="20" name="19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9696" y="4188200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C13. MOVIMIENTO DEL PADRÓN</a:t>
          </a:r>
          <a:r>
            <a:rPr lang="es-CR" sz="1100" baseline="0"/>
            <a:t> ELECTORAL</a:t>
          </a:r>
          <a:endParaRPr lang="es-CR" sz="1100"/>
        </a:p>
      </xdr:txBody>
    </xdr:sp>
    <xdr:clientData/>
  </xdr:twoCellAnchor>
  <xdr:twoCellAnchor>
    <xdr:from>
      <xdr:col>1</xdr:col>
      <xdr:colOff>7844</xdr:colOff>
      <xdr:row>24</xdr:row>
      <xdr:rowOff>119312</xdr:rowOff>
    </xdr:from>
    <xdr:to>
      <xdr:col>3</xdr:col>
      <xdr:colOff>205050</xdr:colOff>
      <xdr:row>25</xdr:row>
      <xdr:rowOff>108812</xdr:rowOff>
    </xdr:to>
    <xdr:sp macro="[0]!Macro_g3" textlink="">
      <xdr:nvSpPr>
        <xdr:cNvPr id="21" name="20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78491" y="465769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G3. GRÁFICO</a:t>
          </a:r>
          <a:r>
            <a:rPr lang="es-CR" sz="1100" baseline="0"/>
            <a:t> </a:t>
          </a:r>
          <a:r>
            <a:rPr lang="es-CR" sz="1100"/>
            <a:t>PORCENTAJE DE SOLICITUDES DE CÉDULA</a:t>
          </a:r>
        </a:p>
      </xdr:txBody>
    </xdr:sp>
    <xdr:clientData/>
  </xdr:twoCellAnchor>
  <xdr:twoCellAnchor>
    <xdr:from>
      <xdr:col>1</xdr:col>
      <xdr:colOff>19050</xdr:colOff>
      <xdr:row>28</xdr:row>
      <xdr:rowOff>66092</xdr:rowOff>
    </xdr:from>
    <xdr:to>
      <xdr:col>3</xdr:col>
      <xdr:colOff>216256</xdr:colOff>
      <xdr:row>29</xdr:row>
      <xdr:rowOff>68816</xdr:rowOff>
    </xdr:to>
    <xdr:sp macro="[0]!Macro_c9" textlink="">
      <xdr:nvSpPr>
        <xdr:cNvPr id="22" name="21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89697" y="5366474"/>
          <a:ext cx="3996000" cy="193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C16. </a:t>
          </a:r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SOLICITUDES</a:t>
          </a:r>
          <a:r>
            <a:rPr lang="es-CR" sz="1050"/>
            <a:t> DE CÉDULA RECIBIDAS POR FUENTE DE INGRESO</a:t>
          </a:r>
        </a:p>
      </xdr:txBody>
    </xdr:sp>
    <xdr:clientData fLocksWithSheet="0"/>
  </xdr:twoCellAnchor>
  <xdr:twoCellAnchor>
    <xdr:from>
      <xdr:col>1</xdr:col>
      <xdr:colOff>19618</xdr:colOff>
      <xdr:row>29</xdr:row>
      <xdr:rowOff>121016</xdr:rowOff>
    </xdr:from>
    <xdr:to>
      <xdr:col>3</xdr:col>
      <xdr:colOff>211221</xdr:colOff>
      <xdr:row>30</xdr:row>
      <xdr:rowOff>110516</xdr:rowOff>
    </xdr:to>
    <xdr:sp macro="[0]!Macro_g5" textlink="">
      <xdr:nvSpPr>
        <xdr:cNvPr id="23" name="22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86343" y="560741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G5. GRÁFICO-SOLICIT. CÉDULA RECIBIDAS POR FUENTE DE INGRESO </a:t>
          </a:r>
        </a:p>
      </xdr:txBody>
    </xdr:sp>
    <xdr:clientData/>
  </xdr:twoCellAnchor>
  <xdr:twoCellAnchor>
    <xdr:from>
      <xdr:col>1</xdr:col>
      <xdr:colOff>20731</xdr:colOff>
      <xdr:row>25</xdr:row>
      <xdr:rowOff>170329</xdr:rowOff>
    </xdr:from>
    <xdr:to>
      <xdr:col>3</xdr:col>
      <xdr:colOff>217937</xdr:colOff>
      <xdr:row>26</xdr:row>
      <xdr:rowOff>160804</xdr:rowOff>
    </xdr:to>
    <xdr:sp macro="[0]!Macro_c8" textlink="">
      <xdr:nvSpPr>
        <xdr:cNvPr id="24" name="23 Rectángulo redondead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91378" y="4899211"/>
          <a:ext cx="399600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C15. SOLICITUDES DE CÉDULA RECIBIDAS POR CLASE SEGÚN PROV</a:t>
          </a:r>
        </a:p>
      </xdr:txBody>
    </xdr:sp>
    <xdr:clientData/>
  </xdr:twoCellAnchor>
  <xdr:twoCellAnchor>
    <xdr:from>
      <xdr:col>1</xdr:col>
      <xdr:colOff>19049</xdr:colOff>
      <xdr:row>27</xdr:row>
      <xdr:rowOff>22972</xdr:rowOff>
    </xdr:from>
    <xdr:to>
      <xdr:col>3</xdr:col>
      <xdr:colOff>216255</xdr:colOff>
      <xdr:row>28</xdr:row>
      <xdr:rowOff>12472</xdr:rowOff>
    </xdr:to>
    <xdr:sp macro="[0]!Macro_g4" textlink="">
      <xdr:nvSpPr>
        <xdr:cNvPr id="25" name="24 Rectángulo redondead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9696" y="513285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G4. GRÁFICO</a:t>
          </a:r>
          <a:r>
            <a:rPr lang="es-CR" sz="1050" baseline="0"/>
            <a:t> </a:t>
          </a:r>
          <a:r>
            <a:rPr lang="es-CR" sz="1050"/>
            <a:t>SOLICIT. CÉDULA RECIB. POR CLASE SEGÚN PROV</a:t>
          </a:r>
          <a:endParaRPr lang="es-CR" sz="1100"/>
        </a:p>
      </xdr:txBody>
    </xdr:sp>
    <xdr:clientData/>
  </xdr:twoCellAnchor>
  <xdr:twoCellAnchor>
    <xdr:from>
      <xdr:col>4</xdr:col>
      <xdr:colOff>121585</xdr:colOff>
      <xdr:row>27</xdr:row>
      <xdr:rowOff>6168</xdr:rowOff>
    </xdr:from>
    <xdr:to>
      <xdr:col>6</xdr:col>
      <xdr:colOff>217938</xdr:colOff>
      <xdr:row>27</xdr:row>
      <xdr:rowOff>186168</xdr:rowOff>
    </xdr:to>
    <xdr:sp macro="[0]!Macro_c23" textlink="">
      <xdr:nvSpPr>
        <xdr:cNvPr id="27" name="26 Rectángulo redondead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38409" y="51160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C32. RESULTADOS</a:t>
          </a:r>
          <a:r>
            <a:rPr lang="es-CR" sz="1050" baseline="0"/>
            <a:t> PRUEBAS DE ADN</a:t>
          </a:r>
          <a:endParaRPr lang="es-CR" sz="1050"/>
        </a:p>
      </xdr:txBody>
    </xdr:sp>
    <xdr:clientData/>
  </xdr:twoCellAnchor>
  <xdr:twoCellAnchor>
    <xdr:from>
      <xdr:col>4</xdr:col>
      <xdr:colOff>121585</xdr:colOff>
      <xdr:row>20</xdr:row>
      <xdr:rowOff>175934</xdr:rowOff>
    </xdr:from>
    <xdr:to>
      <xdr:col>6</xdr:col>
      <xdr:colOff>217938</xdr:colOff>
      <xdr:row>21</xdr:row>
      <xdr:rowOff>165434</xdr:rowOff>
    </xdr:to>
    <xdr:sp macro="[0]!Macro_c19" textlink="">
      <xdr:nvSpPr>
        <xdr:cNvPr id="29" name="28 Rectángulo redondead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738409" y="3952316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C27. TIM IMPRESAS</a:t>
          </a:r>
        </a:p>
      </xdr:txBody>
    </xdr:sp>
    <xdr:clientData/>
  </xdr:twoCellAnchor>
  <xdr:twoCellAnchor>
    <xdr:from>
      <xdr:col>4</xdr:col>
      <xdr:colOff>121585</xdr:colOff>
      <xdr:row>23</xdr:row>
      <xdr:rowOff>82926</xdr:rowOff>
    </xdr:from>
    <xdr:to>
      <xdr:col>6</xdr:col>
      <xdr:colOff>217938</xdr:colOff>
      <xdr:row>24</xdr:row>
      <xdr:rowOff>72426</xdr:rowOff>
    </xdr:to>
    <xdr:sp macro="[0]!Macro_c21" textlink="">
      <xdr:nvSpPr>
        <xdr:cNvPr id="31" name="30 Rectángulo redondea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38409" y="443080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C29. SOLICITUDES DETERMINACIÓN</a:t>
          </a:r>
          <a:r>
            <a:rPr lang="es-CR" sz="1050" baseline="0"/>
            <a:t> DE PATERNIDAD INGRESADAS</a:t>
          </a:r>
          <a:endParaRPr lang="es-CR" sz="1050"/>
        </a:p>
      </xdr:txBody>
    </xdr:sp>
    <xdr:clientData/>
  </xdr:twoCellAnchor>
  <xdr:twoCellAnchor>
    <xdr:from>
      <xdr:col>1</xdr:col>
      <xdr:colOff>19049</xdr:colOff>
      <xdr:row>18</xdr:row>
      <xdr:rowOff>89645</xdr:rowOff>
    </xdr:from>
    <xdr:to>
      <xdr:col>3</xdr:col>
      <xdr:colOff>216255</xdr:colOff>
      <xdr:row>19</xdr:row>
      <xdr:rowOff>79145</xdr:rowOff>
    </xdr:to>
    <xdr:sp macro="[0]!Macro_c4" textlink="">
      <xdr:nvSpPr>
        <xdr:cNvPr id="33" name="32 Rectángulo redondead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89696" y="348502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C11. ELECTORADO EMPADRONADO EN EL EXTRANJERO</a:t>
          </a:r>
        </a:p>
      </xdr:txBody>
    </xdr:sp>
    <xdr:clientData/>
  </xdr:twoCellAnchor>
  <xdr:twoCellAnchor>
    <xdr:from>
      <xdr:col>4</xdr:col>
      <xdr:colOff>86293</xdr:colOff>
      <xdr:row>5</xdr:row>
      <xdr:rowOff>2234</xdr:rowOff>
    </xdr:from>
    <xdr:to>
      <xdr:col>6</xdr:col>
      <xdr:colOff>182646</xdr:colOff>
      <xdr:row>5</xdr:row>
      <xdr:rowOff>182234</xdr:rowOff>
    </xdr:to>
    <xdr:sp macro="[0]!Macro_c10" textlink="">
      <xdr:nvSpPr>
        <xdr:cNvPr id="35" name="34 Rectángulo redondeado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05918" y="849959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C17. SOLICITUDES DE CÉDULA RECIBIDAS POR OFICINA REGIONAL</a:t>
          </a:r>
        </a:p>
      </xdr:txBody>
    </xdr:sp>
    <xdr:clientData/>
  </xdr:twoCellAnchor>
  <xdr:twoCellAnchor>
    <xdr:from>
      <xdr:col>4</xdr:col>
      <xdr:colOff>121585</xdr:colOff>
      <xdr:row>19</xdr:row>
      <xdr:rowOff>132791</xdr:rowOff>
    </xdr:from>
    <xdr:to>
      <xdr:col>6</xdr:col>
      <xdr:colOff>217938</xdr:colOff>
      <xdr:row>20</xdr:row>
      <xdr:rowOff>122291</xdr:rowOff>
    </xdr:to>
    <xdr:sp macro="[0]!Macro_c18" textlink="">
      <xdr:nvSpPr>
        <xdr:cNvPr id="36" name="35 Rectángulo redondea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738409" y="37186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C26. CARTAS ENTREGADAS POR PAÍS DE ORIGEN</a:t>
          </a:r>
        </a:p>
      </xdr:txBody>
    </xdr:sp>
    <xdr:clientData/>
  </xdr:twoCellAnchor>
  <xdr:twoCellAnchor>
    <xdr:from>
      <xdr:col>4</xdr:col>
      <xdr:colOff>121585</xdr:colOff>
      <xdr:row>22</xdr:row>
      <xdr:rowOff>28576</xdr:rowOff>
    </xdr:from>
    <xdr:to>
      <xdr:col>6</xdr:col>
      <xdr:colOff>217938</xdr:colOff>
      <xdr:row>23</xdr:row>
      <xdr:rowOff>18076</xdr:rowOff>
    </xdr:to>
    <xdr:sp macro="[0]!Macro_c20" textlink="">
      <xdr:nvSpPr>
        <xdr:cNvPr id="37" name="36 Rectángulo redondead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738409" y="418595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C28. CERTIFICACIONES DIGITALES</a:t>
          </a:r>
        </a:p>
      </xdr:txBody>
    </xdr:sp>
    <xdr:clientData/>
  </xdr:twoCellAnchor>
  <xdr:twoCellAnchor>
    <xdr:from>
      <xdr:col>4</xdr:col>
      <xdr:colOff>96371</xdr:colOff>
      <xdr:row>8</xdr:row>
      <xdr:rowOff>132789</xdr:rowOff>
    </xdr:from>
    <xdr:to>
      <xdr:col>6</xdr:col>
      <xdr:colOff>192724</xdr:colOff>
      <xdr:row>9</xdr:row>
      <xdr:rowOff>55614</xdr:rowOff>
    </xdr:to>
    <xdr:sp macro="[0]!Macro_c13" textlink="">
      <xdr:nvSpPr>
        <xdr:cNvPr id="40" name="39 Rectángulo redondeado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715996" y="1552014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C20. INSCRIPCIONES CIVILES </a:t>
          </a:r>
        </a:p>
      </xdr:txBody>
    </xdr:sp>
    <xdr:clientData/>
  </xdr:twoCellAnchor>
  <xdr:twoCellAnchor>
    <xdr:from>
      <xdr:col>4</xdr:col>
      <xdr:colOff>112060</xdr:colOff>
      <xdr:row>28</xdr:row>
      <xdr:rowOff>57155</xdr:rowOff>
    </xdr:from>
    <xdr:to>
      <xdr:col>6</xdr:col>
      <xdr:colOff>208413</xdr:colOff>
      <xdr:row>29</xdr:row>
      <xdr:rowOff>46655</xdr:rowOff>
    </xdr:to>
    <xdr:sp macro="[0]!Macro_c24" textlink="">
      <xdr:nvSpPr>
        <xdr:cNvPr id="34" name="26 Rectángulo redondea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28884" y="535753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C33. RESOLUCIONES POR TIPO</a:t>
          </a:r>
        </a:p>
      </xdr:txBody>
    </xdr:sp>
    <xdr:clientData/>
  </xdr:twoCellAnchor>
  <xdr:twoCellAnchor>
    <xdr:from>
      <xdr:col>4</xdr:col>
      <xdr:colOff>112060</xdr:colOff>
      <xdr:row>25</xdr:row>
      <xdr:rowOff>161370</xdr:rowOff>
    </xdr:from>
    <xdr:to>
      <xdr:col>6</xdr:col>
      <xdr:colOff>208413</xdr:colOff>
      <xdr:row>26</xdr:row>
      <xdr:rowOff>150870</xdr:rowOff>
    </xdr:to>
    <xdr:sp macro="[0]!Macro_c22" textlink="">
      <xdr:nvSpPr>
        <xdr:cNvPr id="38" name="30 Rectángulo redondeado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728884" y="489025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C31. </a:t>
          </a:r>
          <a:r>
            <a:rPr lang="es-CR" sz="1050" baseline="0"/>
            <a:t>PATERNIDAD NACIONALIDAD DE LOS PADRES</a:t>
          </a:r>
          <a:endParaRPr lang="es-CR" sz="1050"/>
        </a:p>
      </xdr:txBody>
    </xdr:sp>
    <xdr:clientData/>
  </xdr:twoCellAnchor>
  <xdr:twoCellAnchor>
    <xdr:from>
      <xdr:col>4</xdr:col>
      <xdr:colOff>117102</xdr:colOff>
      <xdr:row>29</xdr:row>
      <xdr:rowOff>98618</xdr:rowOff>
    </xdr:from>
    <xdr:to>
      <xdr:col>6</xdr:col>
      <xdr:colOff>213455</xdr:colOff>
      <xdr:row>30</xdr:row>
      <xdr:rowOff>88118</xdr:rowOff>
    </xdr:to>
    <xdr:sp macro="[0]!Macro_c25" textlink="">
      <xdr:nvSpPr>
        <xdr:cNvPr id="41" name="26 Rectángulo redondeado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736727" y="558501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C34. DONACIONES REPORTADAS</a:t>
          </a:r>
          <a:r>
            <a:rPr lang="es-CR" sz="1050" baseline="0"/>
            <a:t> AL TSE</a:t>
          </a:r>
          <a:endParaRPr lang="es-CR" sz="1050"/>
        </a:p>
      </xdr:txBody>
    </xdr:sp>
    <xdr:clientData/>
  </xdr:twoCellAnchor>
  <xdr:twoCellAnchor>
    <xdr:from>
      <xdr:col>1</xdr:col>
      <xdr:colOff>20729</xdr:colOff>
      <xdr:row>23</xdr:row>
      <xdr:rowOff>77323</xdr:rowOff>
    </xdr:from>
    <xdr:to>
      <xdr:col>3</xdr:col>
      <xdr:colOff>217935</xdr:colOff>
      <xdr:row>24</xdr:row>
      <xdr:rowOff>67797</xdr:rowOff>
    </xdr:to>
    <xdr:sp macro="[0]!Macro_c7" textlink="">
      <xdr:nvSpPr>
        <xdr:cNvPr id="42" name="19 Rectángulo redondeado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1376" y="4425205"/>
          <a:ext cx="399600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C14. SOLICITUDES DE CÉDULA RECIBIDAS POR CLASE</a:t>
          </a:r>
        </a:p>
      </xdr:txBody>
    </xdr:sp>
    <xdr:clientData/>
  </xdr:twoCellAnchor>
  <xdr:twoCellAnchor>
    <xdr:from>
      <xdr:col>1</xdr:col>
      <xdr:colOff>19049</xdr:colOff>
      <xdr:row>7</xdr:row>
      <xdr:rowOff>99172</xdr:rowOff>
    </xdr:from>
    <xdr:to>
      <xdr:col>3</xdr:col>
      <xdr:colOff>216255</xdr:colOff>
      <xdr:row>8</xdr:row>
      <xdr:rowOff>88672</xdr:rowOff>
    </xdr:to>
    <xdr:sp macro="[0]!Macro_c2" textlink="">
      <xdr:nvSpPr>
        <xdr:cNvPr id="11" name="4 Rectángulo redondeado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E5C3350E-BDCB-4F3F-A4FA-239408C887A9}"/>
            </a:ext>
          </a:extLst>
        </xdr:cNvPr>
        <xdr:cNvSpPr/>
      </xdr:nvSpPr>
      <xdr:spPr>
        <a:xfrm>
          <a:off x="489696" y="133181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C3. SAN JOSÉ: PADRÓN POR SEXO SEGÚN CANTÓN Y DISTRITO</a:t>
          </a:r>
        </a:p>
      </xdr:txBody>
    </xdr:sp>
    <xdr:clientData/>
  </xdr:twoCellAnchor>
  <xdr:twoCellAnchor>
    <xdr:from>
      <xdr:col>1</xdr:col>
      <xdr:colOff>26893</xdr:colOff>
      <xdr:row>8</xdr:row>
      <xdr:rowOff>140634</xdr:rowOff>
    </xdr:from>
    <xdr:to>
      <xdr:col>3</xdr:col>
      <xdr:colOff>224099</xdr:colOff>
      <xdr:row>9</xdr:row>
      <xdr:rowOff>62899</xdr:rowOff>
    </xdr:to>
    <xdr:sp macro="[0]!Macro_c2" textlink="">
      <xdr:nvSpPr>
        <xdr:cNvPr id="26" name="4 Rectángulo redondeado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563EABBA-51D3-477D-AD67-BF21456D8A88}"/>
            </a:ext>
          </a:extLst>
        </xdr:cNvPr>
        <xdr:cNvSpPr/>
      </xdr:nvSpPr>
      <xdr:spPr>
        <a:xfrm>
          <a:off x="497540" y="156378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C4. ALAJUELA: PADRÓN POR SEXO SEGÚN CANTÓN Y DISTRITO</a:t>
          </a:r>
        </a:p>
      </xdr:txBody>
    </xdr:sp>
    <xdr:clientData/>
  </xdr:twoCellAnchor>
  <xdr:twoCellAnchor>
    <xdr:from>
      <xdr:col>1</xdr:col>
      <xdr:colOff>26893</xdr:colOff>
      <xdr:row>9</xdr:row>
      <xdr:rowOff>126067</xdr:rowOff>
    </xdr:from>
    <xdr:to>
      <xdr:col>3</xdr:col>
      <xdr:colOff>224099</xdr:colOff>
      <xdr:row>10</xdr:row>
      <xdr:rowOff>115567</xdr:rowOff>
    </xdr:to>
    <xdr:sp macro="[0]!Macro_c2" textlink="">
      <xdr:nvSpPr>
        <xdr:cNvPr id="28" name="4 Rectángulo redondeado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61DF056D-33FB-42B3-8CD1-D04C292AD5C8}"/>
            </a:ext>
          </a:extLst>
        </xdr:cNvPr>
        <xdr:cNvSpPr/>
      </xdr:nvSpPr>
      <xdr:spPr>
        <a:xfrm>
          <a:off x="497540" y="180694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C5. CARTAGO: PADRÓN POR SEXO SEGÚN CANTÓN Y DISTRITO</a:t>
          </a:r>
        </a:p>
      </xdr:txBody>
    </xdr:sp>
    <xdr:clientData/>
  </xdr:twoCellAnchor>
  <xdr:twoCellAnchor>
    <xdr:from>
      <xdr:col>1</xdr:col>
      <xdr:colOff>26893</xdr:colOff>
      <xdr:row>10</xdr:row>
      <xdr:rowOff>168090</xdr:rowOff>
    </xdr:from>
    <xdr:to>
      <xdr:col>3</xdr:col>
      <xdr:colOff>224099</xdr:colOff>
      <xdr:row>11</xdr:row>
      <xdr:rowOff>157590</xdr:rowOff>
    </xdr:to>
    <xdr:sp macro="[0]!Macro_c2" textlink="">
      <xdr:nvSpPr>
        <xdr:cNvPr id="30" name="4 Rectángulo redondeado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D7E91D25-1666-4FB1-B49D-FC78B3C9A7B7}"/>
            </a:ext>
          </a:extLst>
        </xdr:cNvPr>
        <xdr:cNvSpPr/>
      </xdr:nvSpPr>
      <xdr:spPr>
        <a:xfrm>
          <a:off x="497540" y="203947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C6. HEREDIA: PADRÓN POR SEXO SEGÚN CANTÓN Y DISTRITO</a:t>
          </a:r>
        </a:p>
      </xdr:txBody>
    </xdr:sp>
    <xdr:clientData/>
  </xdr:twoCellAnchor>
  <xdr:twoCellAnchor>
    <xdr:from>
      <xdr:col>1</xdr:col>
      <xdr:colOff>25212</xdr:colOff>
      <xdr:row>12</xdr:row>
      <xdr:rowOff>30257</xdr:rowOff>
    </xdr:from>
    <xdr:to>
      <xdr:col>3</xdr:col>
      <xdr:colOff>222418</xdr:colOff>
      <xdr:row>13</xdr:row>
      <xdr:rowOff>19757</xdr:rowOff>
    </xdr:to>
    <xdr:sp macro="[0]!Macro_c2" textlink="">
      <xdr:nvSpPr>
        <xdr:cNvPr id="32" name="4 Rectángulo redondeado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6EE22C1B-3178-45F8-B893-F98561BEE1AA}"/>
            </a:ext>
          </a:extLst>
        </xdr:cNvPr>
        <xdr:cNvSpPr/>
      </xdr:nvSpPr>
      <xdr:spPr>
        <a:xfrm>
          <a:off x="495859" y="228263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C7. GUANACASTE: PADRÓN POR SEXO SEGÚN CANTÓN Y DISTRITO</a:t>
          </a:r>
        </a:p>
      </xdr:txBody>
    </xdr:sp>
    <xdr:clientData/>
  </xdr:twoCellAnchor>
  <xdr:twoCellAnchor>
    <xdr:from>
      <xdr:col>1</xdr:col>
      <xdr:colOff>15687</xdr:colOff>
      <xdr:row>13</xdr:row>
      <xdr:rowOff>82925</xdr:rowOff>
    </xdr:from>
    <xdr:to>
      <xdr:col>3</xdr:col>
      <xdr:colOff>212893</xdr:colOff>
      <xdr:row>14</xdr:row>
      <xdr:rowOff>72425</xdr:rowOff>
    </xdr:to>
    <xdr:sp macro="[0]!Macro_c2" textlink="">
      <xdr:nvSpPr>
        <xdr:cNvPr id="39" name="4 Rectángulo redondeado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BFAB3536-3483-4C71-A140-91EF285DDA89}"/>
            </a:ext>
          </a:extLst>
        </xdr:cNvPr>
        <xdr:cNvSpPr/>
      </xdr:nvSpPr>
      <xdr:spPr>
        <a:xfrm>
          <a:off x="486334" y="252580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C8. PUNTARENAS: PADRÓN POR SEXO SEGÚN CANTÓN Y DISTRITO</a:t>
          </a:r>
        </a:p>
      </xdr:txBody>
    </xdr:sp>
    <xdr:clientData/>
  </xdr:twoCellAnchor>
  <xdr:twoCellAnchor>
    <xdr:from>
      <xdr:col>1</xdr:col>
      <xdr:colOff>6162</xdr:colOff>
      <xdr:row>14</xdr:row>
      <xdr:rowOff>124387</xdr:rowOff>
    </xdr:from>
    <xdr:to>
      <xdr:col>3</xdr:col>
      <xdr:colOff>203368</xdr:colOff>
      <xdr:row>15</xdr:row>
      <xdr:rowOff>113887</xdr:rowOff>
    </xdr:to>
    <xdr:sp macro="[0]!Macro_c2" textlink="">
      <xdr:nvSpPr>
        <xdr:cNvPr id="43" name="4 Rectángulo redondeado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202EF69B-7060-48F1-97D3-B9DF27EFDFE9}"/>
            </a:ext>
          </a:extLst>
        </xdr:cNvPr>
        <xdr:cNvSpPr/>
      </xdr:nvSpPr>
      <xdr:spPr>
        <a:xfrm>
          <a:off x="476809" y="27577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C9. LIMÓN: PADRÓN POR SEXO SEGÚN CANTÓN Y DISTRITO</a:t>
          </a:r>
        </a:p>
      </xdr:txBody>
    </xdr:sp>
    <xdr:clientData/>
  </xdr:twoCellAnchor>
  <xdr:twoCellAnchor>
    <xdr:from>
      <xdr:col>4</xdr:col>
      <xdr:colOff>117101</xdr:colOff>
      <xdr:row>24</xdr:row>
      <xdr:rowOff>123268</xdr:rowOff>
    </xdr:from>
    <xdr:to>
      <xdr:col>6</xdr:col>
      <xdr:colOff>213454</xdr:colOff>
      <xdr:row>25</xdr:row>
      <xdr:rowOff>112768</xdr:rowOff>
    </xdr:to>
    <xdr:sp macro="[0]!Macro_c21" textlink="">
      <xdr:nvSpPr>
        <xdr:cNvPr id="44" name="30 Rectángulo redondeado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2F9ED2DE-B6BC-4FB1-9D23-ED11DE1D2E25}"/>
            </a:ext>
          </a:extLst>
        </xdr:cNvPr>
        <xdr:cNvSpPr/>
      </xdr:nvSpPr>
      <xdr:spPr>
        <a:xfrm>
          <a:off x="4733925" y="46616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C30. SOLICITUDES DETERMINACIÓN</a:t>
          </a:r>
          <a:r>
            <a:rPr lang="es-CR" sz="1050" baseline="0"/>
            <a:t> DE PATERNIDAD TRAMITADAS</a:t>
          </a:r>
          <a:endParaRPr lang="es-CR" sz="1050"/>
        </a:p>
      </xdr:txBody>
    </xdr:sp>
    <xdr:clientData/>
  </xdr:twoCellAnchor>
  <xdr:twoCellAnchor>
    <xdr:from>
      <xdr:col>4</xdr:col>
      <xdr:colOff>114300</xdr:colOff>
      <xdr:row>17</xdr:row>
      <xdr:rowOff>38100</xdr:rowOff>
    </xdr:from>
    <xdr:to>
      <xdr:col>6</xdr:col>
      <xdr:colOff>210653</xdr:colOff>
      <xdr:row>18</xdr:row>
      <xdr:rowOff>27600</xdr:rowOff>
    </xdr:to>
    <xdr:sp macro="[0]!Macro_g8" textlink="">
      <xdr:nvSpPr>
        <xdr:cNvPr id="45" name="17 Rectángulo redondeado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FFBD6B86-0C6E-4CF8-B221-4CCAC2379028}"/>
            </a:ext>
          </a:extLst>
        </xdr:cNvPr>
        <xdr:cNvSpPr/>
      </xdr:nvSpPr>
      <xdr:spPr>
        <a:xfrm>
          <a:off x="4733925" y="3238500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G8. GRÁFICO DE MATRIMONIOS Y DIVORCIOS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</xdr:row>
      <xdr:rowOff>76200</xdr:rowOff>
    </xdr:from>
    <xdr:to>
      <xdr:col>6</xdr:col>
      <xdr:colOff>129117</xdr:colOff>
      <xdr:row>3</xdr:row>
      <xdr:rowOff>183939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16624E-8EFB-4CD8-86CB-4B3701BAF11C}"/>
            </a:ext>
          </a:extLst>
        </xdr:cNvPr>
        <xdr:cNvSpPr/>
      </xdr:nvSpPr>
      <xdr:spPr>
        <a:xfrm>
          <a:off x="5153025" y="4667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773907</xdr:colOff>
      <xdr:row>2</xdr:row>
      <xdr:rowOff>11905</xdr:rowOff>
    </xdr:from>
    <xdr:to>
      <xdr:col>8</xdr:col>
      <xdr:colOff>448205</xdr:colOff>
      <xdr:row>3</xdr:row>
      <xdr:rowOff>122025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3D0FD9-7367-45FA-A4B9-B5CFBBF9B254}"/>
            </a:ext>
          </a:extLst>
        </xdr:cNvPr>
        <xdr:cNvSpPr/>
      </xdr:nvSpPr>
      <xdr:spPr>
        <a:xfrm>
          <a:off x="7143751" y="404811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226219</xdr:colOff>
      <xdr:row>2</xdr:row>
      <xdr:rowOff>0</xdr:rowOff>
    </xdr:from>
    <xdr:to>
      <xdr:col>7</xdr:col>
      <xdr:colOff>841111</xdr:colOff>
      <xdr:row>3</xdr:row>
      <xdr:rowOff>110120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58AB4D-2D0E-4CBE-9DB9-B861CED6BC76}"/>
            </a:ext>
          </a:extLst>
        </xdr:cNvPr>
        <xdr:cNvSpPr/>
      </xdr:nvSpPr>
      <xdr:spPr>
        <a:xfrm>
          <a:off x="8239125" y="392906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275166</xdr:colOff>
      <xdr:row>2</xdr:row>
      <xdr:rowOff>0</xdr:rowOff>
    </xdr:from>
    <xdr:to>
      <xdr:col>7</xdr:col>
      <xdr:colOff>890058</xdr:colOff>
      <xdr:row>3</xdr:row>
      <xdr:rowOff>103505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5C748B-D682-4BE5-8AA5-B9B72FEFDD03}"/>
            </a:ext>
          </a:extLst>
        </xdr:cNvPr>
        <xdr:cNvSpPr/>
      </xdr:nvSpPr>
      <xdr:spPr>
        <a:xfrm>
          <a:off x="7588249" y="391583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465667</xdr:colOff>
      <xdr:row>1</xdr:row>
      <xdr:rowOff>222249</xdr:rowOff>
    </xdr:from>
    <xdr:to>
      <xdr:col>8</xdr:col>
      <xdr:colOff>138642</xdr:colOff>
      <xdr:row>3</xdr:row>
      <xdr:rowOff>92921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BACA4D-86F1-4736-9CE5-C4BDDB8423A9}"/>
            </a:ext>
          </a:extLst>
        </xdr:cNvPr>
        <xdr:cNvSpPr/>
      </xdr:nvSpPr>
      <xdr:spPr>
        <a:xfrm>
          <a:off x="7355417" y="380999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306916</xdr:colOff>
      <xdr:row>1</xdr:row>
      <xdr:rowOff>201083</xdr:rowOff>
    </xdr:from>
    <xdr:to>
      <xdr:col>7</xdr:col>
      <xdr:colOff>921808</xdr:colOff>
      <xdr:row>3</xdr:row>
      <xdr:rowOff>71755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4C38B8-23D6-4E86-B762-85A46212B98E}"/>
            </a:ext>
          </a:extLst>
        </xdr:cNvPr>
        <xdr:cNvSpPr/>
      </xdr:nvSpPr>
      <xdr:spPr>
        <a:xfrm>
          <a:off x="7291916" y="359833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254000</xdr:colOff>
      <xdr:row>2</xdr:row>
      <xdr:rowOff>0</xdr:rowOff>
    </xdr:from>
    <xdr:to>
      <xdr:col>7</xdr:col>
      <xdr:colOff>868892</xdr:colOff>
      <xdr:row>3</xdr:row>
      <xdr:rowOff>103505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F15747-A949-44CA-9E72-2D29F56C3987}"/>
            </a:ext>
          </a:extLst>
        </xdr:cNvPr>
        <xdr:cNvSpPr/>
      </xdr:nvSpPr>
      <xdr:spPr>
        <a:xfrm>
          <a:off x="7069667" y="391583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370417</xdr:colOff>
      <xdr:row>1</xdr:row>
      <xdr:rowOff>222250</xdr:rowOff>
    </xdr:from>
    <xdr:to>
      <xdr:col>8</xdr:col>
      <xdr:colOff>43392</xdr:colOff>
      <xdr:row>3</xdr:row>
      <xdr:rowOff>92922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8B4082-EDF8-4A94-AFF1-820C8D231F2C}"/>
            </a:ext>
          </a:extLst>
        </xdr:cNvPr>
        <xdr:cNvSpPr/>
      </xdr:nvSpPr>
      <xdr:spPr>
        <a:xfrm>
          <a:off x="7323667" y="38100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336177</xdr:colOff>
      <xdr:row>1</xdr:row>
      <xdr:rowOff>212912</xdr:rowOff>
    </xdr:from>
    <xdr:to>
      <xdr:col>8</xdr:col>
      <xdr:colOff>9775</xdr:colOff>
      <xdr:row>3</xdr:row>
      <xdr:rowOff>101015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FBD5B6-8970-4CBE-8781-B7559117411E}"/>
            </a:ext>
          </a:extLst>
        </xdr:cNvPr>
        <xdr:cNvSpPr/>
      </xdr:nvSpPr>
      <xdr:spPr>
        <a:xfrm>
          <a:off x="7373471" y="369794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657225</xdr:colOff>
      <xdr:row>1</xdr:row>
      <xdr:rowOff>133350</xdr:rowOff>
    </xdr:from>
    <xdr:to>
      <xdr:col>9</xdr:col>
      <xdr:colOff>386292</xdr:colOff>
      <xdr:row>3</xdr:row>
      <xdr:rowOff>22014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277412-8D7F-425D-AC17-1456A83B0E9F}"/>
            </a:ext>
          </a:extLst>
        </xdr:cNvPr>
        <xdr:cNvSpPr/>
      </xdr:nvSpPr>
      <xdr:spPr>
        <a:xfrm>
          <a:off x="7915275" y="2952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4</xdr:row>
      <xdr:rowOff>38100</xdr:rowOff>
    </xdr:from>
    <xdr:to>
      <xdr:col>13</xdr:col>
      <xdr:colOff>38100</xdr:colOff>
      <xdr:row>26</xdr:row>
      <xdr:rowOff>104775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5CCEE278-FA0C-40B8-BA1E-E07511115B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85725</xdr:colOff>
      <xdr:row>1</xdr:row>
      <xdr:rowOff>19050</xdr:rowOff>
    </xdr:from>
    <xdr:to>
      <xdr:col>13</xdr:col>
      <xdr:colOff>281517</xdr:colOff>
      <xdr:row>3</xdr:row>
      <xdr:rowOff>31539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5223D77-F5D7-415F-B837-700EBB87F254}"/>
            </a:ext>
          </a:extLst>
        </xdr:cNvPr>
        <xdr:cNvSpPr/>
      </xdr:nvSpPr>
      <xdr:spPr>
        <a:xfrm>
          <a:off x="6086475" y="1809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107739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0DF82B-8B5E-499C-BB93-47BB627F2FE1}"/>
            </a:ext>
          </a:extLst>
        </xdr:cNvPr>
        <xdr:cNvSpPr/>
      </xdr:nvSpPr>
      <xdr:spPr>
        <a:xfrm>
          <a:off x="6105525" y="3524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112222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527251-D83B-4A2B-BF59-7F6FC5292A1C}"/>
            </a:ext>
          </a:extLst>
        </xdr:cNvPr>
        <xdr:cNvSpPr/>
      </xdr:nvSpPr>
      <xdr:spPr>
        <a:xfrm>
          <a:off x="6589059" y="324971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38100</xdr:rowOff>
    </xdr:from>
    <xdr:to>
      <xdr:col>13</xdr:col>
      <xdr:colOff>9525</xdr:colOff>
      <xdr:row>25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48A24E-C74E-470B-9F5A-DF46D8BA9E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381000</xdr:colOff>
      <xdr:row>1</xdr:row>
      <xdr:rowOff>76200</xdr:rowOff>
    </xdr:from>
    <xdr:to>
      <xdr:col>14</xdr:col>
      <xdr:colOff>14817</xdr:colOff>
      <xdr:row>3</xdr:row>
      <xdr:rowOff>69639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61D6EA-81B6-4643-934D-E236FA657EF7}"/>
            </a:ext>
          </a:extLst>
        </xdr:cNvPr>
        <xdr:cNvSpPr/>
      </xdr:nvSpPr>
      <xdr:spPr>
        <a:xfrm>
          <a:off x="5400675" y="2381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2</xdr:row>
      <xdr:rowOff>0</xdr:rowOff>
    </xdr:from>
    <xdr:to>
      <xdr:col>8</xdr:col>
      <xdr:colOff>1081617</xdr:colOff>
      <xdr:row>3</xdr:row>
      <xdr:rowOff>155364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DF1B57-300E-465F-8519-FC76EC1B14F8}"/>
            </a:ext>
          </a:extLst>
        </xdr:cNvPr>
        <xdr:cNvSpPr/>
      </xdr:nvSpPr>
      <xdr:spPr>
        <a:xfrm>
          <a:off x="6257925" y="34290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</xdr:row>
      <xdr:rowOff>104775</xdr:rowOff>
    </xdr:from>
    <xdr:to>
      <xdr:col>7</xdr:col>
      <xdr:colOff>342900</xdr:colOff>
      <xdr:row>28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3D706CAC-17B7-4A55-954C-55BAFCC132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</xdr:row>
      <xdr:rowOff>0</xdr:rowOff>
    </xdr:from>
    <xdr:to>
      <xdr:col>8</xdr:col>
      <xdr:colOff>614892</xdr:colOff>
      <xdr:row>5</xdr:row>
      <xdr:rowOff>12489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3B7813-3C55-4148-9459-7FD9FF1CF58E}"/>
            </a:ext>
          </a:extLst>
        </xdr:cNvPr>
        <xdr:cNvSpPr/>
      </xdr:nvSpPr>
      <xdr:spPr>
        <a:xfrm>
          <a:off x="6096000" y="4857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114300</xdr:rowOff>
    </xdr:from>
    <xdr:to>
      <xdr:col>9</xdr:col>
      <xdr:colOff>100542</xdr:colOff>
      <xdr:row>4</xdr:row>
      <xdr:rowOff>88689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3B4A02-29B0-46A5-BAF2-CA436790E475}"/>
            </a:ext>
          </a:extLst>
        </xdr:cNvPr>
        <xdr:cNvSpPr/>
      </xdr:nvSpPr>
      <xdr:spPr>
        <a:xfrm>
          <a:off x="6981825" y="5048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2</xdr:row>
      <xdr:rowOff>66675</xdr:rowOff>
    </xdr:from>
    <xdr:to>
      <xdr:col>8</xdr:col>
      <xdr:colOff>843492</xdr:colOff>
      <xdr:row>3</xdr:row>
      <xdr:rowOff>174414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F14BD3-71F1-491F-891C-19DB7D7B4AB7}"/>
            </a:ext>
          </a:extLst>
        </xdr:cNvPr>
        <xdr:cNvSpPr/>
      </xdr:nvSpPr>
      <xdr:spPr>
        <a:xfrm>
          <a:off x="7543800" y="4476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57150</xdr:rowOff>
    </xdr:from>
    <xdr:to>
      <xdr:col>8</xdr:col>
      <xdr:colOff>447675</xdr:colOff>
      <xdr:row>27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C3779C-A9FE-4592-AD3F-78AC0F04F4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</xdr:row>
      <xdr:rowOff>0</xdr:rowOff>
    </xdr:from>
    <xdr:to>
      <xdr:col>8</xdr:col>
      <xdr:colOff>614892</xdr:colOff>
      <xdr:row>3</xdr:row>
      <xdr:rowOff>12489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97E3099-DB87-4F32-8628-6393BB62B681}"/>
            </a:ext>
          </a:extLst>
        </xdr:cNvPr>
        <xdr:cNvSpPr/>
      </xdr:nvSpPr>
      <xdr:spPr>
        <a:xfrm>
          <a:off x="6096000" y="1619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7</xdr:col>
      <xdr:colOff>614892</xdr:colOff>
      <xdr:row>3</xdr:row>
      <xdr:rowOff>107739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3FAB0-9A00-4E31-8AE2-0D90C0AD597F}"/>
            </a:ext>
          </a:extLst>
        </xdr:cNvPr>
        <xdr:cNvSpPr/>
      </xdr:nvSpPr>
      <xdr:spPr>
        <a:xfrm>
          <a:off x="6067425" y="3905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</xdr:row>
      <xdr:rowOff>95250</xdr:rowOff>
    </xdr:from>
    <xdr:to>
      <xdr:col>8</xdr:col>
      <xdr:colOff>0</xdr:colOff>
      <xdr:row>27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996C16-D61E-47B0-8059-103530E5E5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209550</xdr:colOff>
      <xdr:row>1</xdr:row>
      <xdr:rowOff>47625</xdr:rowOff>
    </xdr:from>
    <xdr:to>
      <xdr:col>8</xdr:col>
      <xdr:colOff>62442</xdr:colOff>
      <xdr:row>3</xdr:row>
      <xdr:rowOff>60114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EDFA03-4008-4D18-80AC-766A2ED86CE1}"/>
            </a:ext>
          </a:extLst>
        </xdr:cNvPr>
        <xdr:cNvSpPr/>
      </xdr:nvSpPr>
      <xdr:spPr>
        <a:xfrm>
          <a:off x="5543550" y="20955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123826</xdr:rowOff>
    </xdr:from>
    <xdr:to>
      <xdr:col>6</xdr:col>
      <xdr:colOff>47625</xdr:colOff>
      <xdr:row>4</xdr:row>
      <xdr:rowOff>66675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054E28-8D57-45D2-AB83-64D50318DEA6}"/>
            </a:ext>
          </a:extLst>
        </xdr:cNvPr>
        <xdr:cNvSpPr/>
      </xdr:nvSpPr>
      <xdr:spPr>
        <a:xfrm>
          <a:off x="5429250" y="457201"/>
          <a:ext cx="657225" cy="37147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</xdr:row>
      <xdr:rowOff>200025</xdr:rowOff>
    </xdr:from>
    <xdr:to>
      <xdr:col>6</xdr:col>
      <xdr:colOff>1214967</xdr:colOff>
      <xdr:row>3</xdr:row>
      <xdr:rowOff>79164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1D9306-521E-4AD9-81C8-FA17CAC8061A}"/>
            </a:ext>
          </a:extLst>
        </xdr:cNvPr>
        <xdr:cNvSpPr/>
      </xdr:nvSpPr>
      <xdr:spPr>
        <a:xfrm>
          <a:off x="7210425" y="36195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152400</xdr:rowOff>
    </xdr:from>
    <xdr:to>
      <xdr:col>5</xdr:col>
      <xdr:colOff>729192</xdr:colOff>
      <xdr:row>3</xdr:row>
      <xdr:rowOff>126789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34C5B2-3641-404E-A69A-4DCBF80A53D2}"/>
            </a:ext>
          </a:extLst>
        </xdr:cNvPr>
        <xdr:cNvSpPr/>
      </xdr:nvSpPr>
      <xdr:spPr>
        <a:xfrm>
          <a:off x="5305425" y="3143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1</xdr:row>
      <xdr:rowOff>161925</xdr:rowOff>
    </xdr:from>
    <xdr:to>
      <xdr:col>6</xdr:col>
      <xdr:colOff>110067</xdr:colOff>
      <xdr:row>3</xdr:row>
      <xdr:rowOff>88689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C984C0-EA2E-41D2-A9F7-F7A1F18C615E}"/>
            </a:ext>
          </a:extLst>
        </xdr:cNvPr>
        <xdr:cNvSpPr/>
      </xdr:nvSpPr>
      <xdr:spPr>
        <a:xfrm>
          <a:off x="10553700" y="3714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104775</xdr:rowOff>
    </xdr:from>
    <xdr:to>
      <xdr:col>7</xdr:col>
      <xdr:colOff>571500</xdr:colOff>
      <xdr:row>26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FDF09B-67F9-4254-94E4-CC853C5B43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1</xdr:row>
      <xdr:rowOff>47625</xdr:rowOff>
    </xdr:from>
    <xdr:to>
      <xdr:col>8</xdr:col>
      <xdr:colOff>81492</xdr:colOff>
      <xdr:row>3</xdr:row>
      <xdr:rowOff>60114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C7361C-054C-44C7-A2E3-E3C4A8BB53B0}"/>
            </a:ext>
          </a:extLst>
        </xdr:cNvPr>
        <xdr:cNvSpPr/>
      </xdr:nvSpPr>
      <xdr:spPr>
        <a:xfrm>
          <a:off x="5562600" y="20955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</xdr:row>
      <xdr:rowOff>171450</xdr:rowOff>
    </xdr:from>
    <xdr:to>
      <xdr:col>9</xdr:col>
      <xdr:colOff>672042</xdr:colOff>
      <xdr:row>3</xdr:row>
      <xdr:rowOff>50589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6F399D-869F-4B9D-96D9-CDC46AD7FE03}"/>
            </a:ext>
          </a:extLst>
        </xdr:cNvPr>
        <xdr:cNvSpPr/>
      </xdr:nvSpPr>
      <xdr:spPr>
        <a:xfrm>
          <a:off x="7267575" y="32385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</xdr:row>
      <xdr:rowOff>200025</xdr:rowOff>
    </xdr:from>
    <xdr:to>
      <xdr:col>8</xdr:col>
      <xdr:colOff>710142</xdr:colOff>
      <xdr:row>3</xdr:row>
      <xdr:rowOff>79164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E15781-EE00-4697-B078-70B5C9935DF2}"/>
            </a:ext>
          </a:extLst>
        </xdr:cNvPr>
        <xdr:cNvSpPr/>
      </xdr:nvSpPr>
      <xdr:spPr>
        <a:xfrm>
          <a:off x="6581775" y="3524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66675</xdr:rowOff>
    </xdr:from>
    <xdr:to>
      <xdr:col>7</xdr:col>
      <xdr:colOff>695325</xdr:colOff>
      <xdr:row>24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3F79BD-29F8-4508-BBA4-EC0BEBEA42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614892</xdr:colOff>
      <xdr:row>3</xdr:row>
      <xdr:rowOff>12489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379581-D8CD-4EBC-AE00-6E1D32759578}"/>
            </a:ext>
          </a:extLst>
        </xdr:cNvPr>
        <xdr:cNvSpPr/>
      </xdr:nvSpPr>
      <xdr:spPr>
        <a:xfrm>
          <a:off x="5334000" y="1619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1</xdr:row>
      <xdr:rowOff>142875</xdr:rowOff>
    </xdr:from>
    <xdr:to>
      <xdr:col>9</xdr:col>
      <xdr:colOff>233892</xdr:colOff>
      <xdr:row>3</xdr:row>
      <xdr:rowOff>22014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95855E-4089-4105-9023-3C44ED635E07}"/>
            </a:ext>
          </a:extLst>
        </xdr:cNvPr>
        <xdr:cNvSpPr/>
      </xdr:nvSpPr>
      <xdr:spPr>
        <a:xfrm>
          <a:off x="6886575" y="2952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2</xdr:row>
      <xdr:rowOff>57150</xdr:rowOff>
    </xdr:from>
    <xdr:to>
      <xdr:col>5</xdr:col>
      <xdr:colOff>643467</xdr:colOff>
      <xdr:row>3</xdr:row>
      <xdr:rowOff>164889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6A9A3B-7B18-48CB-90A0-BBFDE213209B}"/>
            </a:ext>
          </a:extLst>
        </xdr:cNvPr>
        <xdr:cNvSpPr/>
      </xdr:nvSpPr>
      <xdr:spPr>
        <a:xfrm>
          <a:off x="5591175" y="4476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76200</xdr:rowOff>
    </xdr:from>
    <xdr:to>
      <xdr:col>7</xdr:col>
      <xdr:colOff>619125</xdr:colOff>
      <xdr:row>26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3D43531-860A-4C61-94C4-184EBBB976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</xdr:row>
      <xdr:rowOff>0</xdr:rowOff>
    </xdr:from>
    <xdr:to>
      <xdr:col>7</xdr:col>
      <xdr:colOff>614892</xdr:colOff>
      <xdr:row>3</xdr:row>
      <xdr:rowOff>12489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4F1AF21-314A-48A2-B936-A792A5A27C62}"/>
            </a:ext>
          </a:extLst>
        </xdr:cNvPr>
        <xdr:cNvSpPr/>
      </xdr:nvSpPr>
      <xdr:spPr>
        <a:xfrm>
          <a:off x="5334000" y="1619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</xdr:row>
      <xdr:rowOff>76200</xdr:rowOff>
    </xdr:from>
    <xdr:to>
      <xdr:col>6</xdr:col>
      <xdr:colOff>91017</xdr:colOff>
      <xdr:row>3</xdr:row>
      <xdr:rowOff>183939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7A7CFC-063D-4E09-AF1B-CBC230BB0509}"/>
            </a:ext>
          </a:extLst>
        </xdr:cNvPr>
        <xdr:cNvSpPr/>
      </xdr:nvSpPr>
      <xdr:spPr>
        <a:xfrm>
          <a:off x="5010150" y="4667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</xdr:row>
      <xdr:rowOff>76200</xdr:rowOff>
    </xdr:from>
    <xdr:to>
      <xdr:col>6</xdr:col>
      <xdr:colOff>91017</xdr:colOff>
      <xdr:row>3</xdr:row>
      <xdr:rowOff>155364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CBFBCC-93A4-414A-BED9-89F834BE4D64}"/>
            </a:ext>
          </a:extLst>
        </xdr:cNvPr>
        <xdr:cNvSpPr/>
      </xdr:nvSpPr>
      <xdr:spPr>
        <a:xfrm>
          <a:off x="5219700" y="41910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838200</xdr:colOff>
      <xdr:row>1</xdr:row>
      <xdr:rowOff>190500</xdr:rowOff>
    </xdr:from>
    <xdr:to>
      <xdr:col>8</xdr:col>
      <xdr:colOff>605367</xdr:colOff>
      <xdr:row>3</xdr:row>
      <xdr:rowOff>69639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395D93-23C9-42D2-8E5B-D5A02CF4B159}"/>
            </a:ext>
          </a:extLst>
        </xdr:cNvPr>
        <xdr:cNvSpPr/>
      </xdr:nvSpPr>
      <xdr:spPr>
        <a:xfrm>
          <a:off x="6705600" y="3524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104775</xdr:rowOff>
    </xdr:from>
    <xdr:to>
      <xdr:col>6</xdr:col>
      <xdr:colOff>519642</xdr:colOff>
      <xdr:row>3</xdr:row>
      <xdr:rowOff>212514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CDED8B-1C4D-496E-9324-3803DC8E119C}"/>
            </a:ext>
          </a:extLst>
        </xdr:cNvPr>
        <xdr:cNvSpPr/>
      </xdr:nvSpPr>
      <xdr:spPr>
        <a:xfrm>
          <a:off x="5105400" y="49530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600075</xdr:colOff>
      <xdr:row>1</xdr:row>
      <xdr:rowOff>152400</xdr:rowOff>
    </xdr:from>
    <xdr:to>
      <xdr:col>10</xdr:col>
      <xdr:colOff>300567</xdr:colOff>
      <xdr:row>3</xdr:row>
      <xdr:rowOff>31539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699A28-E143-4095-8664-E90AF92EEF98}"/>
            </a:ext>
          </a:extLst>
        </xdr:cNvPr>
        <xdr:cNvSpPr/>
      </xdr:nvSpPr>
      <xdr:spPr>
        <a:xfrm>
          <a:off x="8734425" y="3143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476250</xdr:colOff>
      <xdr:row>1</xdr:row>
      <xdr:rowOff>171450</xdr:rowOff>
    </xdr:from>
    <xdr:to>
      <xdr:col>10</xdr:col>
      <xdr:colOff>252942</xdr:colOff>
      <xdr:row>3</xdr:row>
      <xdr:rowOff>50589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50F245-5B5C-43A7-A699-FBCAF0960C43}"/>
            </a:ext>
          </a:extLst>
        </xdr:cNvPr>
        <xdr:cNvSpPr/>
      </xdr:nvSpPr>
      <xdr:spPr>
        <a:xfrm>
          <a:off x="9525000" y="3333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3</xdr:row>
      <xdr:rowOff>47625</xdr:rowOff>
    </xdr:from>
    <xdr:to>
      <xdr:col>6</xdr:col>
      <xdr:colOff>557742</xdr:colOff>
      <xdr:row>5</xdr:row>
      <xdr:rowOff>60114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E9FF1C-32C7-4EFC-A776-8091D5C8C48F}"/>
            </a:ext>
          </a:extLst>
        </xdr:cNvPr>
        <xdr:cNvSpPr/>
      </xdr:nvSpPr>
      <xdr:spPr>
        <a:xfrm>
          <a:off x="6696075" y="56197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2</xdr:row>
      <xdr:rowOff>66675</xdr:rowOff>
    </xdr:from>
    <xdr:to>
      <xdr:col>12</xdr:col>
      <xdr:colOff>138642</xdr:colOff>
      <xdr:row>3</xdr:row>
      <xdr:rowOff>174414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4A4151-0108-4221-A5EC-4638DFD26C99}"/>
            </a:ext>
          </a:extLst>
        </xdr:cNvPr>
        <xdr:cNvSpPr/>
      </xdr:nvSpPr>
      <xdr:spPr>
        <a:xfrm>
          <a:off x="4953000" y="45720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190500</xdr:rowOff>
    </xdr:from>
    <xdr:to>
      <xdr:col>8</xdr:col>
      <xdr:colOff>91017</xdr:colOff>
      <xdr:row>2</xdr:row>
      <xdr:rowOff>74401</xdr:rowOff>
    </xdr:to>
    <xdr:sp macro="" textlink="">
      <xdr:nvSpPr>
        <xdr:cNvPr id="3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A54B72-EDF6-4AA2-AA25-997C6CF3494C}"/>
            </a:ext>
          </a:extLst>
        </xdr:cNvPr>
        <xdr:cNvSpPr/>
      </xdr:nvSpPr>
      <xdr:spPr>
        <a:xfrm>
          <a:off x="7453313" y="19050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614892</xdr:colOff>
      <xdr:row>3</xdr:row>
      <xdr:rowOff>157746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BAD54D-351D-49B2-BC95-F50F0A0C4884}"/>
            </a:ext>
          </a:extLst>
        </xdr:cNvPr>
        <xdr:cNvSpPr/>
      </xdr:nvSpPr>
      <xdr:spPr>
        <a:xfrm>
          <a:off x="9394031" y="357188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jecutiva@tse.go.c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C33"/>
  <sheetViews>
    <sheetView tabSelected="1" topLeftCell="A2" zoomScaleNormal="100" workbookViewId="0"/>
  </sheetViews>
  <sheetFormatPr baseColWidth="10" defaultColWidth="11.42578125" defaultRowHeight="12.75"/>
  <cols>
    <col min="1" max="1" width="7" style="2" customWidth="1"/>
    <col min="2" max="2" width="3.5703125" style="2" customWidth="1"/>
    <col min="3" max="3" width="53.42578125" style="2" customWidth="1"/>
    <col min="4" max="4" width="5.28515625" style="2" customWidth="1"/>
    <col min="5" max="5" width="53.7109375" style="2" customWidth="1"/>
    <col min="6" max="6" width="4.7109375" style="2" customWidth="1"/>
    <col min="7" max="7" width="11.42578125" style="2"/>
    <col min="8" max="8" width="17.140625" style="2" customWidth="1"/>
    <col min="9" max="9" width="5.5703125" style="2" customWidth="1"/>
    <col min="10" max="16384" width="11.42578125" style="2"/>
  </cols>
  <sheetData>
    <row r="1" spans="1:3" hidden="1">
      <c r="A1" s="2" t="s">
        <v>2</v>
      </c>
    </row>
    <row r="2" spans="1:3" ht="1.5" customHeight="1"/>
    <row r="3" spans="1:3" ht="14.25" customHeight="1"/>
    <row r="4" spans="1:3" ht="39" customHeight="1"/>
    <row r="5" spans="1:3" ht="12" customHeight="1"/>
    <row r="6" spans="1:3" ht="15" customHeight="1">
      <c r="A6" s="3" t="s">
        <v>0</v>
      </c>
      <c r="B6" s="3"/>
    </row>
    <row r="7" spans="1:3" ht="15" customHeight="1">
      <c r="A7" s="3" t="str">
        <f t="shared" ref="A7:A22" si="0">LEFT(C7,4)</f>
        <v/>
      </c>
      <c r="B7" s="3"/>
    </row>
    <row r="8" spans="1:3" ht="15" customHeight="1">
      <c r="A8" s="3" t="str">
        <f t="shared" si="0"/>
        <v/>
      </c>
      <c r="B8" s="3"/>
    </row>
    <row r="9" spans="1:3" ht="20.25" customHeight="1">
      <c r="A9" s="3" t="str">
        <f t="shared" si="0"/>
        <v/>
      </c>
      <c r="B9" s="3"/>
    </row>
    <row r="10" spans="1:3" ht="15" customHeight="1">
      <c r="A10" s="3" t="str">
        <f t="shared" si="0"/>
        <v xml:space="preserve">C5. </v>
      </c>
      <c r="B10" s="3"/>
      <c r="C10" s="4" t="s">
        <v>1</v>
      </c>
    </row>
    <row r="11" spans="1:3" ht="15" customHeight="1">
      <c r="A11" s="3" t="str">
        <f t="shared" si="0"/>
        <v/>
      </c>
      <c r="B11" s="3"/>
    </row>
    <row r="12" spans="1:3" ht="15" customHeight="1">
      <c r="A12" s="3" t="str">
        <f t="shared" si="0"/>
        <v/>
      </c>
      <c r="B12" s="3"/>
    </row>
    <row r="13" spans="1:3" ht="15" customHeight="1">
      <c r="A13" s="3" t="str">
        <f t="shared" si="0"/>
        <v/>
      </c>
      <c r="B13" s="3"/>
    </row>
    <row r="14" spans="1:3" ht="15" customHeight="1">
      <c r="A14" s="3" t="str">
        <f t="shared" si="0"/>
        <v/>
      </c>
      <c r="B14" s="3"/>
    </row>
    <row r="15" spans="1:3" ht="15" customHeight="1">
      <c r="A15" s="3" t="str">
        <f t="shared" si="0"/>
        <v/>
      </c>
      <c r="B15" s="3"/>
    </row>
    <row r="16" spans="1:3" ht="15" customHeight="1">
      <c r="A16" s="3" t="str">
        <f t="shared" si="0"/>
        <v/>
      </c>
      <c r="B16" s="3"/>
    </row>
    <row r="17" spans="1:2" ht="15" customHeight="1">
      <c r="A17" s="3" t="str">
        <f t="shared" si="0"/>
        <v/>
      </c>
      <c r="B17" s="3"/>
    </row>
    <row r="18" spans="1:2" ht="15" customHeight="1">
      <c r="A18" s="3" t="str">
        <f t="shared" si="0"/>
        <v/>
      </c>
      <c r="B18" s="3"/>
    </row>
    <row r="19" spans="1:2" ht="15" customHeight="1">
      <c r="A19" s="3" t="str">
        <f t="shared" si="0"/>
        <v/>
      </c>
      <c r="B19" s="3"/>
    </row>
    <row r="20" spans="1:2" ht="15" customHeight="1">
      <c r="A20" s="3" t="str">
        <f t="shared" si="0"/>
        <v/>
      </c>
      <c r="B20" s="3"/>
    </row>
    <row r="21" spans="1:2" ht="15" customHeight="1">
      <c r="A21" s="3" t="str">
        <f t="shared" si="0"/>
        <v/>
      </c>
      <c r="B21" s="3"/>
    </row>
    <row r="22" spans="1:2" ht="15" customHeight="1">
      <c r="A22" s="3" t="str">
        <f t="shared" si="0"/>
        <v/>
      </c>
      <c r="B22" s="3"/>
    </row>
    <row r="23" spans="1:2" ht="15" customHeight="1">
      <c r="A23" s="3"/>
      <c r="B23" s="3"/>
    </row>
    <row r="24" spans="1:2" ht="15" customHeight="1">
      <c r="A24" s="3"/>
      <c r="B24" s="3"/>
    </row>
    <row r="25" spans="1:2" ht="15" customHeight="1">
      <c r="A25" s="3"/>
      <c r="B25" s="3"/>
    </row>
    <row r="26" spans="1:2" ht="15" customHeight="1">
      <c r="A26" s="3"/>
      <c r="B26" s="3"/>
    </row>
    <row r="27" spans="1:2" ht="15" customHeight="1">
      <c r="A27" s="3"/>
      <c r="B27" s="3"/>
    </row>
    <row r="28" spans="1:2" ht="15" customHeight="1">
      <c r="A28" s="3"/>
      <c r="B28" s="3"/>
    </row>
    <row r="29" spans="1:2" ht="15" customHeight="1">
      <c r="A29" s="3"/>
      <c r="B29" s="3"/>
    </row>
    <row r="30" spans="1:2" ht="15" customHeight="1">
      <c r="A30" s="3"/>
      <c r="B30" s="3"/>
    </row>
    <row r="31" spans="1:2" ht="15" customHeight="1">
      <c r="A31" s="3"/>
    </row>
    <row r="32" spans="1:2" ht="15" customHeight="1">
      <c r="A32" s="3"/>
      <c r="B32" s="2" t="s">
        <v>3</v>
      </c>
    </row>
    <row r="33" spans="1:2" ht="15" customHeight="1">
      <c r="A33" s="3" t="str">
        <f>LEFT(C33,4)</f>
        <v/>
      </c>
      <c r="B33" s="1" t="s">
        <v>4</v>
      </c>
    </row>
  </sheetData>
  <sheetProtection selectLockedCells="1" selectUnlockedCells="1"/>
  <hyperlinks>
    <hyperlink ref="B33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49"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5FDAE-6FC4-4E5E-A4E5-3E5704894D59}">
  <dimension ref="A2:F48"/>
  <sheetViews>
    <sheetView showGridLines="0" zoomScaleNormal="100" workbookViewId="0">
      <selection activeCell="G11" sqref="G11"/>
    </sheetView>
  </sheetViews>
  <sheetFormatPr baseColWidth="10" defaultRowHeight="12.75"/>
  <cols>
    <col min="1" max="1" width="18.28515625" style="119" customWidth="1"/>
    <col min="2" max="2" width="17.5703125" style="119" customWidth="1"/>
    <col min="3" max="3" width="17.7109375" style="119" customWidth="1"/>
    <col min="4" max="4" width="2.7109375" style="119" customWidth="1"/>
    <col min="5" max="5" width="14.42578125" style="119" bestFit="1" customWidth="1"/>
    <col min="6" max="6" width="13.85546875" style="119" bestFit="1" customWidth="1"/>
    <col min="7" max="256" width="11.42578125" style="119"/>
    <col min="257" max="257" width="18.28515625" style="119" customWidth="1"/>
    <col min="258" max="258" width="17.5703125" style="119" customWidth="1"/>
    <col min="259" max="259" width="17.7109375" style="119" customWidth="1"/>
    <col min="260" max="260" width="2.7109375" style="119" customWidth="1"/>
    <col min="261" max="261" width="14.42578125" style="119" bestFit="1" customWidth="1"/>
    <col min="262" max="262" width="13.85546875" style="119" bestFit="1" customWidth="1"/>
    <col min="263" max="512" width="11.42578125" style="119"/>
    <col min="513" max="513" width="18.28515625" style="119" customWidth="1"/>
    <col min="514" max="514" width="17.5703125" style="119" customWidth="1"/>
    <col min="515" max="515" width="17.7109375" style="119" customWidth="1"/>
    <col min="516" max="516" width="2.7109375" style="119" customWidth="1"/>
    <col min="517" max="517" width="14.42578125" style="119" bestFit="1" customWidth="1"/>
    <col min="518" max="518" width="13.85546875" style="119" bestFit="1" customWidth="1"/>
    <col min="519" max="768" width="11.42578125" style="119"/>
    <col min="769" max="769" width="18.28515625" style="119" customWidth="1"/>
    <col min="770" max="770" width="17.5703125" style="119" customWidth="1"/>
    <col min="771" max="771" width="17.7109375" style="119" customWidth="1"/>
    <col min="772" max="772" width="2.7109375" style="119" customWidth="1"/>
    <col min="773" max="773" width="14.42578125" style="119" bestFit="1" customWidth="1"/>
    <col min="774" max="774" width="13.85546875" style="119" bestFit="1" customWidth="1"/>
    <col min="775" max="1024" width="11.42578125" style="119"/>
    <col min="1025" max="1025" width="18.28515625" style="119" customWidth="1"/>
    <col min="1026" max="1026" width="17.5703125" style="119" customWidth="1"/>
    <col min="1027" max="1027" width="17.7109375" style="119" customWidth="1"/>
    <col min="1028" max="1028" width="2.7109375" style="119" customWidth="1"/>
    <col min="1029" max="1029" width="14.42578125" style="119" bestFit="1" customWidth="1"/>
    <col min="1030" max="1030" width="13.85546875" style="119" bestFit="1" customWidth="1"/>
    <col min="1031" max="1280" width="11.42578125" style="119"/>
    <col min="1281" max="1281" width="18.28515625" style="119" customWidth="1"/>
    <col min="1282" max="1282" width="17.5703125" style="119" customWidth="1"/>
    <col min="1283" max="1283" width="17.7109375" style="119" customWidth="1"/>
    <col min="1284" max="1284" width="2.7109375" style="119" customWidth="1"/>
    <col min="1285" max="1285" width="14.42578125" style="119" bestFit="1" customWidth="1"/>
    <col min="1286" max="1286" width="13.85546875" style="119" bestFit="1" customWidth="1"/>
    <col min="1287" max="1536" width="11.42578125" style="119"/>
    <col min="1537" max="1537" width="18.28515625" style="119" customWidth="1"/>
    <col min="1538" max="1538" width="17.5703125" style="119" customWidth="1"/>
    <col min="1539" max="1539" width="17.7109375" style="119" customWidth="1"/>
    <col min="1540" max="1540" width="2.7109375" style="119" customWidth="1"/>
    <col min="1541" max="1541" width="14.42578125" style="119" bestFit="1" customWidth="1"/>
    <col min="1542" max="1542" width="13.85546875" style="119" bestFit="1" customWidth="1"/>
    <col min="1543" max="1792" width="11.42578125" style="119"/>
    <col min="1793" max="1793" width="18.28515625" style="119" customWidth="1"/>
    <col min="1794" max="1794" width="17.5703125" style="119" customWidth="1"/>
    <col min="1795" max="1795" width="17.7109375" style="119" customWidth="1"/>
    <col min="1796" max="1796" width="2.7109375" style="119" customWidth="1"/>
    <col min="1797" max="1797" width="14.42578125" style="119" bestFit="1" customWidth="1"/>
    <col min="1798" max="1798" width="13.85546875" style="119" bestFit="1" customWidth="1"/>
    <col min="1799" max="2048" width="11.42578125" style="119"/>
    <col min="2049" max="2049" width="18.28515625" style="119" customWidth="1"/>
    <col min="2050" max="2050" width="17.5703125" style="119" customWidth="1"/>
    <col min="2051" max="2051" width="17.7109375" style="119" customWidth="1"/>
    <col min="2052" max="2052" width="2.7109375" style="119" customWidth="1"/>
    <col min="2053" max="2053" width="14.42578125" style="119" bestFit="1" customWidth="1"/>
    <col min="2054" max="2054" width="13.85546875" style="119" bestFit="1" customWidth="1"/>
    <col min="2055" max="2304" width="11.42578125" style="119"/>
    <col min="2305" max="2305" width="18.28515625" style="119" customWidth="1"/>
    <col min="2306" max="2306" width="17.5703125" style="119" customWidth="1"/>
    <col min="2307" max="2307" width="17.7109375" style="119" customWidth="1"/>
    <col min="2308" max="2308" width="2.7109375" style="119" customWidth="1"/>
    <col min="2309" max="2309" width="14.42578125" style="119" bestFit="1" customWidth="1"/>
    <col min="2310" max="2310" width="13.85546875" style="119" bestFit="1" customWidth="1"/>
    <col min="2311" max="2560" width="11.42578125" style="119"/>
    <col min="2561" max="2561" width="18.28515625" style="119" customWidth="1"/>
    <col min="2562" max="2562" width="17.5703125" style="119" customWidth="1"/>
    <col min="2563" max="2563" width="17.7109375" style="119" customWidth="1"/>
    <col min="2564" max="2564" width="2.7109375" style="119" customWidth="1"/>
    <col min="2565" max="2565" width="14.42578125" style="119" bestFit="1" customWidth="1"/>
    <col min="2566" max="2566" width="13.85546875" style="119" bestFit="1" customWidth="1"/>
    <col min="2567" max="2816" width="11.42578125" style="119"/>
    <col min="2817" max="2817" width="18.28515625" style="119" customWidth="1"/>
    <col min="2818" max="2818" width="17.5703125" style="119" customWidth="1"/>
    <col min="2819" max="2819" width="17.7109375" style="119" customWidth="1"/>
    <col min="2820" max="2820" width="2.7109375" style="119" customWidth="1"/>
    <col min="2821" max="2821" width="14.42578125" style="119" bestFit="1" customWidth="1"/>
    <col min="2822" max="2822" width="13.85546875" style="119" bestFit="1" customWidth="1"/>
    <col min="2823" max="3072" width="11.42578125" style="119"/>
    <col min="3073" max="3073" width="18.28515625" style="119" customWidth="1"/>
    <col min="3074" max="3074" width="17.5703125" style="119" customWidth="1"/>
    <col min="3075" max="3075" width="17.7109375" style="119" customWidth="1"/>
    <col min="3076" max="3076" width="2.7109375" style="119" customWidth="1"/>
    <col min="3077" max="3077" width="14.42578125" style="119" bestFit="1" customWidth="1"/>
    <col min="3078" max="3078" width="13.85546875" style="119" bestFit="1" customWidth="1"/>
    <col min="3079" max="3328" width="11.42578125" style="119"/>
    <col min="3329" max="3329" width="18.28515625" style="119" customWidth="1"/>
    <col min="3330" max="3330" width="17.5703125" style="119" customWidth="1"/>
    <col min="3331" max="3331" width="17.7109375" style="119" customWidth="1"/>
    <col min="3332" max="3332" width="2.7109375" style="119" customWidth="1"/>
    <col min="3333" max="3333" width="14.42578125" style="119" bestFit="1" customWidth="1"/>
    <col min="3334" max="3334" width="13.85546875" style="119" bestFit="1" customWidth="1"/>
    <col min="3335" max="3584" width="11.42578125" style="119"/>
    <col min="3585" max="3585" width="18.28515625" style="119" customWidth="1"/>
    <col min="3586" max="3586" width="17.5703125" style="119" customWidth="1"/>
    <col min="3587" max="3587" width="17.7109375" style="119" customWidth="1"/>
    <col min="3588" max="3588" width="2.7109375" style="119" customWidth="1"/>
    <col min="3589" max="3589" width="14.42578125" style="119" bestFit="1" customWidth="1"/>
    <col min="3590" max="3590" width="13.85546875" style="119" bestFit="1" customWidth="1"/>
    <col min="3591" max="3840" width="11.42578125" style="119"/>
    <col min="3841" max="3841" width="18.28515625" style="119" customWidth="1"/>
    <col min="3842" max="3842" width="17.5703125" style="119" customWidth="1"/>
    <col min="3843" max="3843" width="17.7109375" style="119" customWidth="1"/>
    <col min="3844" max="3844" width="2.7109375" style="119" customWidth="1"/>
    <col min="3845" max="3845" width="14.42578125" style="119" bestFit="1" customWidth="1"/>
    <col min="3846" max="3846" width="13.85546875" style="119" bestFit="1" customWidth="1"/>
    <col min="3847" max="4096" width="11.42578125" style="119"/>
    <col min="4097" max="4097" width="18.28515625" style="119" customWidth="1"/>
    <col min="4098" max="4098" width="17.5703125" style="119" customWidth="1"/>
    <col min="4099" max="4099" width="17.7109375" style="119" customWidth="1"/>
    <col min="4100" max="4100" width="2.7109375" style="119" customWidth="1"/>
    <col min="4101" max="4101" width="14.42578125" style="119" bestFit="1" customWidth="1"/>
    <col min="4102" max="4102" width="13.85546875" style="119" bestFit="1" customWidth="1"/>
    <col min="4103" max="4352" width="11.42578125" style="119"/>
    <col min="4353" max="4353" width="18.28515625" style="119" customWidth="1"/>
    <col min="4354" max="4354" width="17.5703125" style="119" customWidth="1"/>
    <col min="4355" max="4355" width="17.7109375" style="119" customWidth="1"/>
    <col min="4356" max="4356" width="2.7109375" style="119" customWidth="1"/>
    <col min="4357" max="4357" width="14.42578125" style="119" bestFit="1" customWidth="1"/>
    <col min="4358" max="4358" width="13.85546875" style="119" bestFit="1" customWidth="1"/>
    <col min="4359" max="4608" width="11.42578125" style="119"/>
    <col min="4609" max="4609" width="18.28515625" style="119" customWidth="1"/>
    <col min="4610" max="4610" width="17.5703125" style="119" customWidth="1"/>
    <col min="4611" max="4611" width="17.7109375" style="119" customWidth="1"/>
    <col min="4612" max="4612" width="2.7109375" style="119" customWidth="1"/>
    <col min="4613" max="4613" width="14.42578125" style="119" bestFit="1" customWidth="1"/>
    <col min="4614" max="4614" width="13.85546875" style="119" bestFit="1" customWidth="1"/>
    <col min="4615" max="4864" width="11.42578125" style="119"/>
    <col min="4865" max="4865" width="18.28515625" style="119" customWidth="1"/>
    <col min="4866" max="4866" width="17.5703125" style="119" customWidth="1"/>
    <col min="4867" max="4867" width="17.7109375" style="119" customWidth="1"/>
    <col min="4868" max="4868" width="2.7109375" style="119" customWidth="1"/>
    <col min="4869" max="4869" width="14.42578125" style="119" bestFit="1" customWidth="1"/>
    <col min="4870" max="4870" width="13.85546875" style="119" bestFit="1" customWidth="1"/>
    <col min="4871" max="5120" width="11.42578125" style="119"/>
    <col min="5121" max="5121" width="18.28515625" style="119" customWidth="1"/>
    <col min="5122" max="5122" width="17.5703125" style="119" customWidth="1"/>
    <col min="5123" max="5123" width="17.7109375" style="119" customWidth="1"/>
    <col min="5124" max="5124" width="2.7109375" style="119" customWidth="1"/>
    <col min="5125" max="5125" width="14.42578125" style="119" bestFit="1" customWidth="1"/>
    <col min="5126" max="5126" width="13.85546875" style="119" bestFit="1" customWidth="1"/>
    <col min="5127" max="5376" width="11.42578125" style="119"/>
    <col min="5377" max="5377" width="18.28515625" style="119" customWidth="1"/>
    <col min="5378" max="5378" width="17.5703125" style="119" customWidth="1"/>
    <col min="5379" max="5379" width="17.7109375" style="119" customWidth="1"/>
    <col min="5380" max="5380" width="2.7109375" style="119" customWidth="1"/>
    <col min="5381" max="5381" width="14.42578125" style="119" bestFit="1" customWidth="1"/>
    <col min="5382" max="5382" width="13.85546875" style="119" bestFit="1" customWidth="1"/>
    <col min="5383" max="5632" width="11.42578125" style="119"/>
    <col min="5633" max="5633" width="18.28515625" style="119" customWidth="1"/>
    <col min="5634" max="5634" width="17.5703125" style="119" customWidth="1"/>
    <col min="5635" max="5635" width="17.7109375" style="119" customWidth="1"/>
    <col min="5636" max="5636" width="2.7109375" style="119" customWidth="1"/>
    <col min="5637" max="5637" width="14.42578125" style="119" bestFit="1" customWidth="1"/>
    <col min="5638" max="5638" width="13.85546875" style="119" bestFit="1" customWidth="1"/>
    <col min="5639" max="5888" width="11.42578125" style="119"/>
    <col min="5889" max="5889" width="18.28515625" style="119" customWidth="1"/>
    <col min="5890" max="5890" width="17.5703125" style="119" customWidth="1"/>
    <col min="5891" max="5891" width="17.7109375" style="119" customWidth="1"/>
    <col min="5892" max="5892" width="2.7109375" style="119" customWidth="1"/>
    <col min="5893" max="5893" width="14.42578125" style="119" bestFit="1" customWidth="1"/>
    <col min="5894" max="5894" width="13.85546875" style="119" bestFit="1" customWidth="1"/>
    <col min="5895" max="6144" width="11.42578125" style="119"/>
    <col min="6145" max="6145" width="18.28515625" style="119" customWidth="1"/>
    <col min="6146" max="6146" width="17.5703125" style="119" customWidth="1"/>
    <col min="6147" max="6147" width="17.7109375" style="119" customWidth="1"/>
    <col min="6148" max="6148" width="2.7109375" style="119" customWidth="1"/>
    <col min="6149" max="6149" width="14.42578125" style="119" bestFit="1" customWidth="1"/>
    <col min="6150" max="6150" width="13.85546875" style="119" bestFit="1" customWidth="1"/>
    <col min="6151" max="6400" width="11.42578125" style="119"/>
    <col min="6401" max="6401" width="18.28515625" style="119" customWidth="1"/>
    <col min="6402" max="6402" width="17.5703125" style="119" customWidth="1"/>
    <col min="6403" max="6403" width="17.7109375" style="119" customWidth="1"/>
    <col min="6404" max="6404" width="2.7109375" style="119" customWidth="1"/>
    <col min="6405" max="6405" width="14.42578125" style="119" bestFit="1" customWidth="1"/>
    <col min="6406" max="6406" width="13.85546875" style="119" bestFit="1" customWidth="1"/>
    <col min="6407" max="6656" width="11.42578125" style="119"/>
    <col min="6657" max="6657" width="18.28515625" style="119" customWidth="1"/>
    <col min="6658" max="6658" width="17.5703125" style="119" customWidth="1"/>
    <col min="6659" max="6659" width="17.7109375" style="119" customWidth="1"/>
    <col min="6660" max="6660" width="2.7109375" style="119" customWidth="1"/>
    <col min="6661" max="6661" width="14.42578125" style="119" bestFit="1" customWidth="1"/>
    <col min="6662" max="6662" width="13.85546875" style="119" bestFit="1" customWidth="1"/>
    <col min="6663" max="6912" width="11.42578125" style="119"/>
    <col min="6913" max="6913" width="18.28515625" style="119" customWidth="1"/>
    <col min="6914" max="6914" width="17.5703125" style="119" customWidth="1"/>
    <col min="6915" max="6915" width="17.7109375" style="119" customWidth="1"/>
    <col min="6916" max="6916" width="2.7109375" style="119" customWidth="1"/>
    <col min="6917" max="6917" width="14.42578125" style="119" bestFit="1" customWidth="1"/>
    <col min="6918" max="6918" width="13.85546875" style="119" bestFit="1" customWidth="1"/>
    <col min="6919" max="7168" width="11.42578125" style="119"/>
    <col min="7169" max="7169" width="18.28515625" style="119" customWidth="1"/>
    <col min="7170" max="7170" width="17.5703125" style="119" customWidth="1"/>
    <col min="7171" max="7171" width="17.7109375" style="119" customWidth="1"/>
    <col min="7172" max="7172" width="2.7109375" style="119" customWidth="1"/>
    <col min="7173" max="7173" width="14.42578125" style="119" bestFit="1" customWidth="1"/>
    <col min="7174" max="7174" width="13.85546875" style="119" bestFit="1" customWidth="1"/>
    <col min="7175" max="7424" width="11.42578125" style="119"/>
    <col min="7425" max="7425" width="18.28515625" style="119" customWidth="1"/>
    <col min="7426" max="7426" width="17.5703125" style="119" customWidth="1"/>
    <col min="7427" max="7427" width="17.7109375" style="119" customWidth="1"/>
    <col min="7428" max="7428" width="2.7109375" style="119" customWidth="1"/>
    <col min="7429" max="7429" width="14.42578125" style="119" bestFit="1" customWidth="1"/>
    <col min="7430" max="7430" width="13.85546875" style="119" bestFit="1" customWidth="1"/>
    <col min="7431" max="7680" width="11.42578125" style="119"/>
    <col min="7681" max="7681" width="18.28515625" style="119" customWidth="1"/>
    <col min="7682" max="7682" width="17.5703125" style="119" customWidth="1"/>
    <col min="7683" max="7683" width="17.7109375" style="119" customWidth="1"/>
    <col min="7684" max="7684" width="2.7109375" style="119" customWidth="1"/>
    <col min="7685" max="7685" width="14.42578125" style="119" bestFit="1" customWidth="1"/>
    <col min="7686" max="7686" width="13.85546875" style="119" bestFit="1" customWidth="1"/>
    <col min="7687" max="7936" width="11.42578125" style="119"/>
    <col min="7937" max="7937" width="18.28515625" style="119" customWidth="1"/>
    <col min="7938" max="7938" width="17.5703125" style="119" customWidth="1"/>
    <col min="7939" max="7939" width="17.7109375" style="119" customWidth="1"/>
    <col min="7940" max="7940" width="2.7109375" style="119" customWidth="1"/>
    <col min="7941" max="7941" width="14.42578125" style="119" bestFit="1" customWidth="1"/>
    <col min="7942" max="7942" width="13.85546875" style="119" bestFit="1" customWidth="1"/>
    <col min="7943" max="8192" width="11.42578125" style="119"/>
    <col min="8193" max="8193" width="18.28515625" style="119" customWidth="1"/>
    <col min="8194" max="8194" width="17.5703125" style="119" customWidth="1"/>
    <col min="8195" max="8195" width="17.7109375" style="119" customWidth="1"/>
    <col min="8196" max="8196" width="2.7109375" style="119" customWidth="1"/>
    <col min="8197" max="8197" width="14.42578125" style="119" bestFit="1" customWidth="1"/>
    <col min="8198" max="8198" width="13.85546875" style="119" bestFit="1" customWidth="1"/>
    <col min="8199" max="8448" width="11.42578125" style="119"/>
    <col min="8449" max="8449" width="18.28515625" style="119" customWidth="1"/>
    <col min="8450" max="8450" width="17.5703125" style="119" customWidth="1"/>
    <col min="8451" max="8451" width="17.7109375" style="119" customWidth="1"/>
    <col min="8452" max="8452" width="2.7109375" style="119" customWidth="1"/>
    <col min="8453" max="8453" width="14.42578125" style="119" bestFit="1" customWidth="1"/>
    <col min="8454" max="8454" width="13.85546875" style="119" bestFit="1" customWidth="1"/>
    <col min="8455" max="8704" width="11.42578125" style="119"/>
    <col min="8705" max="8705" width="18.28515625" style="119" customWidth="1"/>
    <col min="8706" max="8706" width="17.5703125" style="119" customWidth="1"/>
    <col min="8707" max="8707" width="17.7109375" style="119" customWidth="1"/>
    <col min="8708" max="8708" width="2.7109375" style="119" customWidth="1"/>
    <col min="8709" max="8709" width="14.42578125" style="119" bestFit="1" customWidth="1"/>
    <col min="8710" max="8710" width="13.85546875" style="119" bestFit="1" customWidth="1"/>
    <col min="8711" max="8960" width="11.42578125" style="119"/>
    <col min="8961" max="8961" width="18.28515625" style="119" customWidth="1"/>
    <col min="8962" max="8962" width="17.5703125" style="119" customWidth="1"/>
    <col min="8963" max="8963" width="17.7109375" style="119" customWidth="1"/>
    <col min="8964" max="8964" width="2.7109375" style="119" customWidth="1"/>
    <col min="8965" max="8965" width="14.42578125" style="119" bestFit="1" customWidth="1"/>
    <col min="8966" max="8966" width="13.85546875" style="119" bestFit="1" customWidth="1"/>
    <col min="8967" max="9216" width="11.42578125" style="119"/>
    <col min="9217" max="9217" width="18.28515625" style="119" customWidth="1"/>
    <col min="9218" max="9218" width="17.5703125" style="119" customWidth="1"/>
    <col min="9219" max="9219" width="17.7109375" style="119" customWidth="1"/>
    <col min="9220" max="9220" width="2.7109375" style="119" customWidth="1"/>
    <col min="9221" max="9221" width="14.42578125" style="119" bestFit="1" customWidth="1"/>
    <col min="9222" max="9222" width="13.85546875" style="119" bestFit="1" customWidth="1"/>
    <col min="9223" max="9472" width="11.42578125" style="119"/>
    <col min="9473" max="9473" width="18.28515625" style="119" customWidth="1"/>
    <col min="9474" max="9474" width="17.5703125" style="119" customWidth="1"/>
    <col min="9475" max="9475" width="17.7109375" style="119" customWidth="1"/>
    <col min="9476" max="9476" width="2.7109375" style="119" customWidth="1"/>
    <col min="9477" max="9477" width="14.42578125" style="119" bestFit="1" customWidth="1"/>
    <col min="9478" max="9478" width="13.85546875" style="119" bestFit="1" customWidth="1"/>
    <col min="9479" max="9728" width="11.42578125" style="119"/>
    <col min="9729" max="9729" width="18.28515625" style="119" customWidth="1"/>
    <col min="9730" max="9730" width="17.5703125" style="119" customWidth="1"/>
    <col min="9731" max="9731" width="17.7109375" style="119" customWidth="1"/>
    <col min="9732" max="9732" width="2.7109375" style="119" customWidth="1"/>
    <col min="9733" max="9733" width="14.42578125" style="119" bestFit="1" customWidth="1"/>
    <col min="9734" max="9734" width="13.85546875" style="119" bestFit="1" customWidth="1"/>
    <col min="9735" max="9984" width="11.42578125" style="119"/>
    <col min="9985" max="9985" width="18.28515625" style="119" customWidth="1"/>
    <col min="9986" max="9986" width="17.5703125" style="119" customWidth="1"/>
    <col min="9987" max="9987" width="17.7109375" style="119" customWidth="1"/>
    <col min="9988" max="9988" width="2.7109375" style="119" customWidth="1"/>
    <col min="9989" max="9989" width="14.42578125" style="119" bestFit="1" customWidth="1"/>
    <col min="9990" max="9990" width="13.85546875" style="119" bestFit="1" customWidth="1"/>
    <col min="9991" max="10240" width="11.42578125" style="119"/>
    <col min="10241" max="10241" width="18.28515625" style="119" customWidth="1"/>
    <col min="10242" max="10242" width="17.5703125" style="119" customWidth="1"/>
    <col min="10243" max="10243" width="17.7109375" style="119" customWidth="1"/>
    <col min="10244" max="10244" width="2.7109375" style="119" customWidth="1"/>
    <col min="10245" max="10245" width="14.42578125" style="119" bestFit="1" customWidth="1"/>
    <col min="10246" max="10246" width="13.85546875" style="119" bestFit="1" customWidth="1"/>
    <col min="10247" max="10496" width="11.42578125" style="119"/>
    <col min="10497" max="10497" width="18.28515625" style="119" customWidth="1"/>
    <col min="10498" max="10498" width="17.5703125" style="119" customWidth="1"/>
    <col min="10499" max="10499" width="17.7109375" style="119" customWidth="1"/>
    <col min="10500" max="10500" width="2.7109375" style="119" customWidth="1"/>
    <col min="10501" max="10501" width="14.42578125" style="119" bestFit="1" customWidth="1"/>
    <col min="10502" max="10502" width="13.85546875" style="119" bestFit="1" customWidth="1"/>
    <col min="10503" max="10752" width="11.42578125" style="119"/>
    <col min="10753" max="10753" width="18.28515625" style="119" customWidth="1"/>
    <col min="10754" max="10754" width="17.5703125" style="119" customWidth="1"/>
    <col min="10755" max="10755" width="17.7109375" style="119" customWidth="1"/>
    <col min="10756" max="10756" width="2.7109375" style="119" customWidth="1"/>
    <col min="10757" max="10757" width="14.42578125" style="119" bestFit="1" customWidth="1"/>
    <col min="10758" max="10758" width="13.85546875" style="119" bestFit="1" customWidth="1"/>
    <col min="10759" max="11008" width="11.42578125" style="119"/>
    <col min="11009" max="11009" width="18.28515625" style="119" customWidth="1"/>
    <col min="11010" max="11010" width="17.5703125" style="119" customWidth="1"/>
    <col min="11011" max="11011" width="17.7109375" style="119" customWidth="1"/>
    <col min="11012" max="11012" width="2.7109375" style="119" customWidth="1"/>
    <col min="11013" max="11013" width="14.42578125" style="119" bestFit="1" customWidth="1"/>
    <col min="11014" max="11014" width="13.85546875" style="119" bestFit="1" customWidth="1"/>
    <col min="11015" max="11264" width="11.42578125" style="119"/>
    <col min="11265" max="11265" width="18.28515625" style="119" customWidth="1"/>
    <col min="11266" max="11266" width="17.5703125" style="119" customWidth="1"/>
    <col min="11267" max="11267" width="17.7109375" style="119" customWidth="1"/>
    <col min="11268" max="11268" width="2.7109375" style="119" customWidth="1"/>
    <col min="11269" max="11269" width="14.42578125" style="119" bestFit="1" customWidth="1"/>
    <col min="11270" max="11270" width="13.85546875" style="119" bestFit="1" customWidth="1"/>
    <col min="11271" max="11520" width="11.42578125" style="119"/>
    <col min="11521" max="11521" width="18.28515625" style="119" customWidth="1"/>
    <col min="11522" max="11522" width="17.5703125" style="119" customWidth="1"/>
    <col min="11523" max="11523" width="17.7109375" style="119" customWidth="1"/>
    <col min="11524" max="11524" width="2.7109375" style="119" customWidth="1"/>
    <col min="11525" max="11525" width="14.42578125" style="119" bestFit="1" customWidth="1"/>
    <col min="11526" max="11526" width="13.85546875" style="119" bestFit="1" customWidth="1"/>
    <col min="11527" max="11776" width="11.42578125" style="119"/>
    <col min="11777" max="11777" width="18.28515625" style="119" customWidth="1"/>
    <col min="11778" max="11778" width="17.5703125" style="119" customWidth="1"/>
    <col min="11779" max="11779" width="17.7109375" style="119" customWidth="1"/>
    <col min="11780" max="11780" width="2.7109375" style="119" customWidth="1"/>
    <col min="11781" max="11781" width="14.42578125" style="119" bestFit="1" customWidth="1"/>
    <col min="11782" max="11782" width="13.85546875" style="119" bestFit="1" customWidth="1"/>
    <col min="11783" max="12032" width="11.42578125" style="119"/>
    <col min="12033" max="12033" width="18.28515625" style="119" customWidth="1"/>
    <col min="12034" max="12034" width="17.5703125" style="119" customWidth="1"/>
    <col min="12035" max="12035" width="17.7109375" style="119" customWidth="1"/>
    <col min="12036" max="12036" width="2.7109375" style="119" customWidth="1"/>
    <col min="12037" max="12037" width="14.42578125" style="119" bestFit="1" customWidth="1"/>
    <col min="12038" max="12038" width="13.85546875" style="119" bestFit="1" customWidth="1"/>
    <col min="12039" max="12288" width="11.42578125" style="119"/>
    <col min="12289" max="12289" width="18.28515625" style="119" customWidth="1"/>
    <col min="12290" max="12290" width="17.5703125" style="119" customWidth="1"/>
    <col min="12291" max="12291" width="17.7109375" style="119" customWidth="1"/>
    <col min="12292" max="12292" width="2.7109375" style="119" customWidth="1"/>
    <col min="12293" max="12293" width="14.42578125" style="119" bestFit="1" customWidth="1"/>
    <col min="12294" max="12294" width="13.85546875" style="119" bestFit="1" customWidth="1"/>
    <col min="12295" max="12544" width="11.42578125" style="119"/>
    <col min="12545" max="12545" width="18.28515625" style="119" customWidth="1"/>
    <col min="12546" max="12546" width="17.5703125" style="119" customWidth="1"/>
    <col min="12547" max="12547" width="17.7109375" style="119" customWidth="1"/>
    <col min="12548" max="12548" width="2.7109375" style="119" customWidth="1"/>
    <col min="12549" max="12549" width="14.42578125" style="119" bestFit="1" customWidth="1"/>
    <col min="12550" max="12550" width="13.85546875" style="119" bestFit="1" customWidth="1"/>
    <col min="12551" max="12800" width="11.42578125" style="119"/>
    <col min="12801" max="12801" width="18.28515625" style="119" customWidth="1"/>
    <col min="12802" max="12802" width="17.5703125" style="119" customWidth="1"/>
    <col min="12803" max="12803" width="17.7109375" style="119" customWidth="1"/>
    <col min="12804" max="12804" width="2.7109375" style="119" customWidth="1"/>
    <col min="12805" max="12805" width="14.42578125" style="119" bestFit="1" customWidth="1"/>
    <col min="12806" max="12806" width="13.85546875" style="119" bestFit="1" customWidth="1"/>
    <col min="12807" max="13056" width="11.42578125" style="119"/>
    <col min="13057" max="13057" width="18.28515625" style="119" customWidth="1"/>
    <col min="13058" max="13058" width="17.5703125" style="119" customWidth="1"/>
    <col min="13059" max="13059" width="17.7109375" style="119" customWidth="1"/>
    <col min="13060" max="13060" width="2.7109375" style="119" customWidth="1"/>
    <col min="13061" max="13061" width="14.42578125" style="119" bestFit="1" customWidth="1"/>
    <col min="13062" max="13062" width="13.85546875" style="119" bestFit="1" customWidth="1"/>
    <col min="13063" max="13312" width="11.42578125" style="119"/>
    <col min="13313" max="13313" width="18.28515625" style="119" customWidth="1"/>
    <col min="13314" max="13314" width="17.5703125" style="119" customWidth="1"/>
    <col min="13315" max="13315" width="17.7109375" style="119" customWidth="1"/>
    <col min="13316" max="13316" width="2.7109375" style="119" customWidth="1"/>
    <col min="13317" max="13317" width="14.42578125" style="119" bestFit="1" customWidth="1"/>
    <col min="13318" max="13318" width="13.85546875" style="119" bestFit="1" customWidth="1"/>
    <col min="13319" max="13568" width="11.42578125" style="119"/>
    <col min="13569" max="13569" width="18.28515625" style="119" customWidth="1"/>
    <col min="13570" max="13570" width="17.5703125" style="119" customWidth="1"/>
    <col min="13571" max="13571" width="17.7109375" style="119" customWidth="1"/>
    <col min="13572" max="13572" width="2.7109375" style="119" customWidth="1"/>
    <col min="13573" max="13573" width="14.42578125" style="119" bestFit="1" customWidth="1"/>
    <col min="13574" max="13574" width="13.85546875" style="119" bestFit="1" customWidth="1"/>
    <col min="13575" max="13824" width="11.42578125" style="119"/>
    <col min="13825" max="13825" width="18.28515625" style="119" customWidth="1"/>
    <col min="13826" max="13826" width="17.5703125" style="119" customWidth="1"/>
    <col min="13827" max="13827" width="17.7109375" style="119" customWidth="1"/>
    <col min="13828" max="13828" width="2.7109375" style="119" customWidth="1"/>
    <col min="13829" max="13829" width="14.42578125" style="119" bestFit="1" customWidth="1"/>
    <col min="13830" max="13830" width="13.85546875" style="119" bestFit="1" customWidth="1"/>
    <col min="13831" max="14080" width="11.42578125" style="119"/>
    <col min="14081" max="14081" width="18.28515625" style="119" customWidth="1"/>
    <col min="14082" max="14082" width="17.5703125" style="119" customWidth="1"/>
    <col min="14083" max="14083" width="17.7109375" style="119" customWidth="1"/>
    <col min="14084" max="14084" width="2.7109375" style="119" customWidth="1"/>
    <col min="14085" max="14085" width="14.42578125" style="119" bestFit="1" customWidth="1"/>
    <col min="14086" max="14086" width="13.85546875" style="119" bestFit="1" customWidth="1"/>
    <col min="14087" max="14336" width="11.42578125" style="119"/>
    <col min="14337" max="14337" width="18.28515625" style="119" customWidth="1"/>
    <col min="14338" max="14338" width="17.5703125" style="119" customWidth="1"/>
    <col min="14339" max="14339" width="17.7109375" style="119" customWidth="1"/>
    <col min="14340" max="14340" width="2.7109375" style="119" customWidth="1"/>
    <col min="14341" max="14341" width="14.42578125" style="119" bestFit="1" customWidth="1"/>
    <col min="14342" max="14342" width="13.85546875" style="119" bestFit="1" customWidth="1"/>
    <col min="14343" max="14592" width="11.42578125" style="119"/>
    <col min="14593" max="14593" width="18.28515625" style="119" customWidth="1"/>
    <col min="14594" max="14594" width="17.5703125" style="119" customWidth="1"/>
    <col min="14595" max="14595" width="17.7109375" style="119" customWidth="1"/>
    <col min="14596" max="14596" width="2.7109375" style="119" customWidth="1"/>
    <col min="14597" max="14597" width="14.42578125" style="119" bestFit="1" customWidth="1"/>
    <col min="14598" max="14598" width="13.85546875" style="119" bestFit="1" customWidth="1"/>
    <col min="14599" max="14848" width="11.42578125" style="119"/>
    <col min="14849" max="14849" width="18.28515625" style="119" customWidth="1"/>
    <col min="14850" max="14850" width="17.5703125" style="119" customWidth="1"/>
    <col min="14851" max="14851" width="17.7109375" style="119" customWidth="1"/>
    <col min="14852" max="14852" width="2.7109375" style="119" customWidth="1"/>
    <col min="14853" max="14853" width="14.42578125" style="119" bestFit="1" customWidth="1"/>
    <col min="14854" max="14854" width="13.85546875" style="119" bestFit="1" customWidth="1"/>
    <col min="14855" max="15104" width="11.42578125" style="119"/>
    <col min="15105" max="15105" width="18.28515625" style="119" customWidth="1"/>
    <col min="15106" max="15106" width="17.5703125" style="119" customWidth="1"/>
    <col min="15107" max="15107" width="17.7109375" style="119" customWidth="1"/>
    <col min="15108" max="15108" width="2.7109375" style="119" customWidth="1"/>
    <col min="15109" max="15109" width="14.42578125" style="119" bestFit="1" customWidth="1"/>
    <col min="15110" max="15110" width="13.85546875" style="119" bestFit="1" customWidth="1"/>
    <col min="15111" max="15360" width="11.42578125" style="119"/>
    <col min="15361" max="15361" width="18.28515625" style="119" customWidth="1"/>
    <col min="15362" max="15362" width="17.5703125" style="119" customWidth="1"/>
    <col min="15363" max="15363" width="17.7109375" style="119" customWidth="1"/>
    <col min="15364" max="15364" width="2.7109375" style="119" customWidth="1"/>
    <col min="15365" max="15365" width="14.42578125" style="119" bestFit="1" customWidth="1"/>
    <col min="15366" max="15366" width="13.85546875" style="119" bestFit="1" customWidth="1"/>
    <col min="15367" max="15616" width="11.42578125" style="119"/>
    <col min="15617" max="15617" width="18.28515625" style="119" customWidth="1"/>
    <col min="15618" max="15618" width="17.5703125" style="119" customWidth="1"/>
    <col min="15619" max="15619" width="17.7109375" style="119" customWidth="1"/>
    <col min="15620" max="15620" width="2.7109375" style="119" customWidth="1"/>
    <col min="15621" max="15621" width="14.42578125" style="119" bestFit="1" customWidth="1"/>
    <col min="15622" max="15622" width="13.85546875" style="119" bestFit="1" customWidth="1"/>
    <col min="15623" max="15872" width="11.42578125" style="119"/>
    <col min="15873" max="15873" width="18.28515625" style="119" customWidth="1"/>
    <col min="15874" max="15874" width="17.5703125" style="119" customWidth="1"/>
    <col min="15875" max="15875" width="17.7109375" style="119" customWidth="1"/>
    <col min="15876" max="15876" width="2.7109375" style="119" customWidth="1"/>
    <col min="15877" max="15877" width="14.42578125" style="119" bestFit="1" customWidth="1"/>
    <col min="15878" max="15878" width="13.85546875" style="119" bestFit="1" customWidth="1"/>
    <col min="15879" max="16128" width="11.42578125" style="119"/>
    <col min="16129" max="16129" width="18.28515625" style="119" customWidth="1"/>
    <col min="16130" max="16130" width="17.5703125" style="119" customWidth="1"/>
    <col min="16131" max="16131" width="17.7109375" style="119" customWidth="1"/>
    <col min="16132" max="16132" width="2.7109375" style="119" customWidth="1"/>
    <col min="16133" max="16133" width="14.42578125" style="119" bestFit="1" customWidth="1"/>
    <col min="16134" max="16134" width="13.85546875" style="119" bestFit="1" customWidth="1"/>
    <col min="16135" max="16384" width="11.42578125" style="119"/>
  </cols>
  <sheetData>
    <row r="2" spans="1:6" ht="18" customHeight="1">
      <c r="A2" s="118" t="s">
        <v>5</v>
      </c>
      <c r="B2" s="118"/>
      <c r="C2" s="118"/>
      <c r="D2" s="118"/>
      <c r="E2" s="118"/>
      <c r="F2" s="118"/>
    </row>
    <row r="3" spans="1:6" ht="18" customHeight="1">
      <c r="A3" s="118" t="s">
        <v>6</v>
      </c>
      <c r="B3" s="118"/>
      <c r="C3" s="118"/>
      <c r="D3" s="118"/>
      <c r="E3" s="118"/>
      <c r="F3" s="118"/>
    </row>
    <row r="4" spans="1:6" ht="15.75" customHeight="1">
      <c r="A4" s="118" t="s">
        <v>7</v>
      </c>
      <c r="B4" s="118"/>
      <c r="C4" s="118"/>
      <c r="D4" s="118"/>
      <c r="E4" s="118"/>
      <c r="F4" s="118"/>
    </row>
    <row r="5" spans="1:6" ht="18" customHeight="1">
      <c r="A5" s="118" t="s">
        <v>8</v>
      </c>
      <c r="B5" s="118"/>
      <c r="C5" s="118"/>
      <c r="D5" s="118"/>
      <c r="E5" s="118"/>
      <c r="F5" s="118"/>
    </row>
    <row r="6" spans="1:6" ht="6" customHeight="1">
      <c r="A6" s="118"/>
      <c r="B6" s="118"/>
      <c r="C6" s="118"/>
      <c r="D6" s="118"/>
      <c r="E6" s="118"/>
      <c r="F6" s="118"/>
    </row>
    <row r="7" spans="1:6" s="121" customFormat="1" ht="18.75" customHeight="1">
      <c r="A7" s="452" t="s">
        <v>9</v>
      </c>
      <c r="B7" s="454" t="s">
        <v>10</v>
      </c>
      <c r="C7" s="454"/>
      <c r="D7" s="120"/>
      <c r="E7" s="454" t="s">
        <v>11</v>
      </c>
      <c r="F7" s="454"/>
    </row>
    <row r="8" spans="1:6" s="121" customFormat="1" ht="18.75" customHeight="1">
      <c r="A8" s="453"/>
      <c r="B8" s="122" t="s">
        <v>12</v>
      </c>
      <c r="C8" s="122" t="s">
        <v>13</v>
      </c>
      <c r="D8" s="123"/>
      <c r="E8" s="124" t="s">
        <v>14</v>
      </c>
      <c r="F8" s="125" t="s">
        <v>15</v>
      </c>
    </row>
    <row r="9" spans="1:6" ht="8.25" customHeight="1"/>
    <row r="10" spans="1:6" s="126" customFormat="1" ht="14.25" customHeight="1">
      <c r="A10" s="126" t="s">
        <v>16</v>
      </c>
      <c r="B10" s="127">
        <f t="shared" ref="B10:C12" si="0">B14+B18+B22+B26+B30+B34+B38+B42</f>
        <v>3731788</v>
      </c>
      <c r="C10" s="127">
        <f t="shared" si="0"/>
        <v>3753463</v>
      </c>
      <c r="D10" s="127"/>
      <c r="E10" s="127">
        <f>C10-B10</f>
        <v>21675</v>
      </c>
      <c r="F10" s="128">
        <f>E10/B10*100</f>
        <v>0.58082077545669797</v>
      </c>
    </row>
    <row r="11" spans="1:6" s="126" customFormat="1" ht="14.25" customHeight="1">
      <c r="A11" s="129" t="s">
        <v>17</v>
      </c>
      <c r="B11" s="130">
        <f t="shared" si="0"/>
        <v>1850221</v>
      </c>
      <c r="C11" s="130">
        <f t="shared" si="0"/>
        <v>1861295</v>
      </c>
      <c r="D11" s="130"/>
      <c r="E11" s="130">
        <f>C11-B11</f>
        <v>11074</v>
      </c>
      <c r="F11" s="131">
        <f>E11/B11*100</f>
        <v>0.59852309534915027</v>
      </c>
    </row>
    <row r="12" spans="1:6" s="126" customFormat="1" ht="14.25" customHeight="1">
      <c r="A12" s="129" t="s">
        <v>18</v>
      </c>
      <c r="B12" s="130">
        <f t="shared" si="0"/>
        <v>1881567</v>
      </c>
      <c r="C12" s="130">
        <f t="shared" si="0"/>
        <v>1892168</v>
      </c>
      <c r="D12" s="130"/>
      <c r="E12" s="130">
        <f>C12-B12</f>
        <v>10601</v>
      </c>
      <c r="F12" s="131">
        <f>E12/B12*100</f>
        <v>0.56341336768767736</v>
      </c>
    </row>
    <row r="13" spans="1:6" ht="11.25" customHeight="1">
      <c r="B13" s="132"/>
      <c r="C13" s="132"/>
      <c r="D13" s="132"/>
      <c r="E13" s="130"/>
      <c r="F13" s="131"/>
    </row>
    <row r="14" spans="1:6" s="126" customFormat="1" ht="14.25" customHeight="1">
      <c r="A14" s="126" t="s">
        <v>19</v>
      </c>
      <c r="B14" s="127">
        <f>+B15+B16</f>
        <v>1191100</v>
      </c>
      <c r="C14" s="127">
        <f>+C15+C16</f>
        <v>1195178</v>
      </c>
      <c r="D14" s="127"/>
      <c r="E14" s="127">
        <f>C14-B14</f>
        <v>4078</v>
      </c>
      <c r="F14" s="128">
        <f>E14/B14*100</f>
        <v>0.34237259675929815</v>
      </c>
    </row>
    <row r="15" spans="1:6" ht="14.25" customHeight="1">
      <c r="A15" s="129" t="s">
        <v>17</v>
      </c>
      <c r="B15" s="133">
        <v>578710</v>
      </c>
      <c r="C15" s="133">
        <v>580708</v>
      </c>
      <c r="D15" s="133"/>
      <c r="E15" s="130">
        <f>C15-B15</f>
        <v>1998</v>
      </c>
      <c r="F15" s="131">
        <f>E15/B15*100</f>
        <v>0.34525064367299685</v>
      </c>
    </row>
    <row r="16" spans="1:6" ht="14.25" customHeight="1">
      <c r="A16" s="129" t="s">
        <v>18</v>
      </c>
      <c r="B16" s="133">
        <v>612390</v>
      </c>
      <c r="C16" s="133">
        <v>614470</v>
      </c>
      <c r="D16" s="133"/>
      <c r="E16" s="130">
        <f>C16-B16</f>
        <v>2080</v>
      </c>
      <c r="F16" s="131">
        <f>E16/B16*100</f>
        <v>0.33965283561129345</v>
      </c>
    </row>
    <row r="18" spans="1:6" s="126" customFormat="1" ht="14.25" customHeight="1">
      <c r="A18" s="126" t="s">
        <v>20</v>
      </c>
      <c r="B18" s="127">
        <f>+B19+B20</f>
        <v>723430</v>
      </c>
      <c r="C18" s="127">
        <f>+C19+C20</f>
        <v>729443</v>
      </c>
      <c r="D18" s="127"/>
      <c r="E18" s="127">
        <f>C18-B18</f>
        <v>6013</v>
      </c>
      <c r="F18" s="128">
        <f>E18/B18*100</f>
        <v>0.83117924332692872</v>
      </c>
    </row>
    <row r="19" spans="1:6" ht="14.25" customHeight="1">
      <c r="A19" s="129" t="s">
        <v>17</v>
      </c>
      <c r="B19" s="133">
        <v>363222</v>
      </c>
      <c r="C19" s="133">
        <v>366897</v>
      </c>
      <c r="D19" s="133"/>
      <c r="E19" s="130">
        <f>C19-B19</f>
        <v>3675</v>
      </c>
      <c r="F19" s="131">
        <f>E19/B19*100</f>
        <v>1.0117779209409123</v>
      </c>
    </row>
    <row r="20" spans="1:6" ht="14.25" customHeight="1">
      <c r="A20" s="129" t="s">
        <v>18</v>
      </c>
      <c r="B20" s="132">
        <v>360208</v>
      </c>
      <c r="C20" s="132">
        <v>362546</v>
      </c>
      <c r="D20" s="133"/>
      <c r="E20" s="130">
        <f>C20-B20</f>
        <v>2338</v>
      </c>
      <c r="F20" s="131">
        <f>E20/B20*100</f>
        <v>0.64906942655354682</v>
      </c>
    </row>
    <row r="21" spans="1:6" ht="11.25" customHeight="1">
      <c r="B21" s="132"/>
      <c r="C21" s="132"/>
      <c r="D21" s="132"/>
      <c r="E21" s="130"/>
      <c r="F21" s="131"/>
    </row>
    <row r="22" spans="1:6" s="126" customFormat="1" ht="14.25" customHeight="1">
      <c r="A22" s="126" t="s">
        <v>21</v>
      </c>
      <c r="B22" s="127">
        <f>+B23+B24</f>
        <v>428825</v>
      </c>
      <c r="C22" s="127">
        <f>+C23+C24</f>
        <v>430575</v>
      </c>
      <c r="D22" s="127"/>
      <c r="E22" s="127">
        <f>C22-B22</f>
        <v>1750</v>
      </c>
      <c r="F22" s="128">
        <f>E22/B22*100</f>
        <v>0.40809187897160842</v>
      </c>
    </row>
    <row r="23" spans="1:6" ht="14.25" customHeight="1">
      <c r="A23" s="129" t="s">
        <v>17</v>
      </c>
      <c r="B23" s="133">
        <v>211861</v>
      </c>
      <c r="C23" s="133">
        <v>212728</v>
      </c>
      <c r="D23" s="133"/>
      <c r="E23" s="130">
        <f>C23-B23</f>
        <v>867</v>
      </c>
      <c r="F23" s="131">
        <f>E23/B23*100</f>
        <v>0.4092305804277333</v>
      </c>
    </row>
    <row r="24" spans="1:6" ht="14.25" customHeight="1">
      <c r="A24" s="129" t="s">
        <v>18</v>
      </c>
      <c r="B24" s="133">
        <v>216964</v>
      </c>
      <c r="C24" s="133">
        <v>217847</v>
      </c>
      <c r="D24" s="133"/>
      <c r="E24" s="130">
        <f>C24-B24</f>
        <v>883</v>
      </c>
      <c r="F24" s="131">
        <f>E24/B24*100</f>
        <v>0.40697995980900054</v>
      </c>
    </row>
    <row r="25" spans="1:6" ht="11.25" customHeight="1">
      <c r="B25" s="132"/>
      <c r="C25" s="132"/>
      <c r="D25" s="132"/>
      <c r="E25" s="130"/>
      <c r="F25" s="131"/>
    </row>
    <row r="26" spans="1:6" s="126" customFormat="1" ht="14.25" customHeight="1">
      <c r="A26" s="126" t="s">
        <v>22</v>
      </c>
      <c r="B26" s="127">
        <f>+B27+B28</f>
        <v>377791</v>
      </c>
      <c r="C26" s="127">
        <f>+C27+C28</f>
        <v>380074</v>
      </c>
      <c r="D26" s="127"/>
      <c r="E26" s="127">
        <f>C26-B26</f>
        <v>2283</v>
      </c>
      <c r="F26" s="128">
        <f>E26/B26*100</f>
        <v>0.60430237882850568</v>
      </c>
    </row>
    <row r="27" spans="1:6" ht="14.25" customHeight="1">
      <c r="A27" s="129" t="s">
        <v>17</v>
      </c>
      <c r="B27" s="133">
        <v>184886</v>
      </c>
      <c r="C27" s="133">
        <v>185898</v>
      </c>
      <c r="D27" s="133"/>
      <c r="E27" s="130">
        <f>C27-B27</f>
        <v>1012</v>
      </c>
      <c r="F27" s="131">
        <f>E27/B27*100</f>
        <v>0.5473643217982973</v>
      </c>
    </row>
    <row r="28" spans="1:6" ht="14.25" customHeight="1">
      <c r="A28" s="129" t="s">
        <v>18</v>
      </c>
      <c r="B28" s="133">
        <v>192905</v>
      </c>
      <c r="C28" s="133">
        <v>194176</v>
      </c>
      <c r="D28" s="133"/>
      <c r="E28" s="130">
        <f>C28-B28</f>
        <v>1271</v>
      </c>
      <c r="F28" s="131">
        <f>E28/B28*100</f>
        <v>0.65887353878852284</v>
      </c>
    </row>
    <row r="29" spans="1:6" ht="11.25" customHeight="1">
      <c r="B29" s="132"/>
      <c r="C29" s="132"/>
      <c r="D29" s="133"/>
      <c r="E29" s="130"/>
      <c r="F29" s="131"/>
    </row>
    <row r="30" spans="1:6" s="126" customFormat="1" ht="14.25" customHeight="1">
      <c r="A30" s="126" t="s">
        <v>23</v>
      </c>
      <c r="B30" s="127">
        <f>+B31+B32</f>
        <v>278588</v>
      </c>
      <c r="C30" s="127">
        <f>+C31+C32</f>
        <v>280853</v>
      </c>
      <c r="D30" s="133"/>
      <c r="E30" s="127">
        <f>C30-B30</f>
        <v>2265</v>
      </c>
      <c r="F30" s="128">
        <f>E30/B30*100</f>
        <v>0.81302855830114718</v>
      </c>
    </row>
    <row r="31" spans="1:6" ht="14.25" customHeight="1">
      <c r="A31" s="129" t="s">
        <v>17</v>
      </c>
      <c r="B31" s="133">
        <v>139826</v>
      </c>
      <c r="C31" s="133">
        <v>140949</v>
      </c>
      <c r="D31" s="133"/>
      <c r="E31" s="130">
        <f>C31-B31</f>
        <v>1123</v>
      </c>
      <c r="F31" s="131">
        <f>E31/B31*100</f>
        <v>0.80314104672950659</v>
      </c>
    </row>
    <row r="32" spans="1:6" ht="14.25" customHeight="1">
      <c r="A32" s="129" t="s">
        <v>18</v>
      </c>
      <c r="B32" s="133">
        <v>138762</v>
      </c>
      <c r="C32" s="133">
        <v>139904</v>
      </c>
      <c r="D32" s="133"/>
      <c r="E32" s="130">
        <f>C32-B32</f>
        <v>1142</v>
      </c>
      <c r="F32" s="131">
        <f>E32/B32*100</f>
        <v>0.82299188538648915</v>
      </c>
    </row>
    <row r="34" spans="1:6" s="126" customFormat="1" ht="14.25" customHeight="1">
      <c r="A34" s="126" t="s">
        <v>24</v>
      </c>
      <c r="B34" s="127">
        <f>+B35+B36</f>
        <v>351006</v>
      </c>
      <c r="C34" s="127">
        <f>+C35+C36</f>
        <v>352923</v>
      </c>
      <c r="D34" s="133"/>
      <c r="E34" s="127">
        <f>C34-B34</f>
        <v>1917</v>
      </c>
      <c r="F34" s="128">
        <f>E34/B34*100</f>
        <v>0.54614451035025036</v>
      </c>
    </row>
    <row r="35" spans="1:6" ht="14.25" customHeight="1">
      <c r="A35" s="129" t="s">
        <v>17</v>
      </c>
      <c r="B35" s="133">
        <v>178367</v>
      </c>
      <c r="C35" s="133">
        <v>179271</v>
      </c>
      <c r="D35" s="133"/>
      <c r="E35" s="130">
        <f>C35-B35</f>
        <v>904</v>
      </c>
      <c r="F35" s="131">
        <f>E35/B35*100</f>
        <v>0.5068202077738595</v>
      </c>
    </row>
    <row r="36" spans="1:6" ht="14.25" customHeight="1">
      <c r="A36" s="129" t="s">
        <v>18</v>
      </c>
      <c r="B36" s="133">
        <v>172639</v>
      </c>
      <c r="C36" s="133">
        <v>173652</v>
      </c>
      <c r="D36" s="133"/>
      <c r="E36" s="130">
        <f>C36-B36</f>
        <v>1013</v>
      </c>
      <c r="F36" s="131">
        <f>E36/B36*100</f>
        <v>0.58677355638065554</v>
      </c>
    </row>
    <row r="37" spans="1:6" ht="11.25" customHeight="1">
      <c r="B37" s="132"/>
      <c r="C37" s="132"/>
      <c r="D37" s="132"/>
      <c r="E37" s="130"/>
      <c r="F37" s="131"/>
    </row>
    <row r="38" spans="1:6" s="126" customFormat="1" ht="14.25" customHeight="1">
      <c r="A38" s="126" t="s">
        <v>25</v>
      </c>
      <c r="B38" s="127">
        <f>+B39+B40</f>
        <v>313778</v>
      </c>
      <c r="C38" s="127">
        <f>+C39+C40</f>
        <v>315404</v>
      </c>
      <c r="D38" s="127"/>
      <c r="E38" s="127">
        <f>C38-B38</f>
        <v>1626</v>
      </c>
      <c r="F38" s="128">
        <f>E38/B38*100</f>
        <v>0.51820076614676613</v>
      </c>
    </row>
    <row r="39" spans="1:6" ht="14.25" customHeight="1">
      <c r="A39" s="129" t="s">
        <v>17</v>
      </c>
      <c r="B39" s="133">
        <v>159769</v>
      </c>
      <c r="C39" s="133">
        <v>160424</v>
      </c>
      <c r="D39" s="133"/>
      <c r="E39" s="130">
        <f>C39-B39</f>
        <v>655</v>
      </c>
      <c r="F39" s="131">
        <f>E39/B39*100</f>
        <v>0.40996688969700007</v>
      </c>
    </row>
    <row r="40" spans="1:6" ht="14.25" customHeight="1">
      <c r="A40" s="129" t="s">
        <v>18</v>
      </c>
      <c r="B40" s="133">
        <v>154009</v>
      </c>
      <c r="C40" s="133">
        <v>154980</v>
      </c>
      <c r="D40" s="133"/>
      <c r="E40" s="130">
        <f>C40-B40</f>
        <v>971</v>
      </c>
      <c r="F40" s="131">
        <f>E40/B40*100</f>
        <v>0.63048263413177152</v>
      </c>
    </row>
    <row r="41" spans="1:6" ht="14.25" customHeight="1">
      <c r="A41" s="129"/>
      <c r="B41" s="133"/>
      <c r="C41" s="133"/>
      <c r="D41" s="133"/>
      <c r="E41" s="130"/>
      <c r="F41" s="131"/>
    </row>
    <row r="42" spans="1:6" ht="14.25" customHeight="1">
      <c r="A42" s="126" t="s">
        <v>26</v>
      </c>
      <c r="B42" s="127">
        <f>+B43+B44</f>
        <v>67270</v>
      </c>
      <c r="C42" s="127">
        <f>+C43+C44</f>
        <v>69013</v>
      </c>
      <c r="D42" s="127"/>
      <c r="E42" s="127">
        <f>C42-B42</f>
        <v>1743</v>
      </c>
      <c r="F42" s="128">
        <f>E42/B42*100</f>
        <v>2.5910509885535902</v>
      </c>
    </row>
    <row r="43" spans="1:6" ht="14.25" customHeight="1">
      <c r="A43" s="129" t="s">
        <v>17</v>
      </c>
      <c r="B43" s="134">
        <v>33580</v>
      </c>
      <c r="C43" s="134">
        <v>34420</v>
      </c>
      <c r="D43" s="133"/>
      <c r="E43" s="130">
        <f>C43-B43</f>
        <v>840</v>
      </c>
      <c r="F43" s="131">
        <f>E43/B43*100</f>
        <v>2.501488981536629</v>
      </c>
    </row>
    <row r="44" spans="1:6" ht="14.25" customHeight="1">
      <c r="A44" s="129" t="s">
        <v>18</v>
      </c>
      <c r="B44" s="134">
        <v>33690</v>
      </c>
      <c r="C44" s="134">
        <v>34593</v>
      </c>
      <c r="D44" s="133"/>
      <c r="E44" s="130">
        <f>C44-B44</f>
        <v>903</v>
      </c>
      <c r="F44" s="131">
        <f>E44/B44*100</f>
        <v>2.6803205699020483</v>
      </c>
    </row>
    <row r="45" spans="1:6" ht="8.25" customHeight="1">
      <c r="A45" s="135"/>
      <c r="B45" s="135"/>
      <c r="C45" s="136"/>
      <c r="D45" s="136"/>
      <c r="E45" s="135"/>
      <c r="F45" s="135"/>
    </row>
    <row r="46" spans="1:6" ht="8.25" customHeight="1">
      <c r="C46" s="137"/>
      <c r="D46" s="137"/>
    </row>
    <row r="47" spans="1:6" s="138" customFormat="1" ht="26.25" customHeight="1">
      <c r="A47" s="455" t="s">
        <v>27</v>
      </c>
      <c r="B47" s="456"/>
      <c r="C47" s="456"/>
      <c r="D47" s="456"/>
      <c r="E47" s="456"/>
      <c r="F47" s="456"/>
    </row>
    <row r="48" spans="1:6" ht="13.5" customHeight="1">
      <c r="A48" s="139" t="s">
        <v>28</v>
      </c>
      <c r="B48" s="139"/>
      <c r="C48" s="139"/>
      <c r="D48" s="139"/>
      <c r="E48" s="139"/>
      <c r="F48" s="139"/>
    </row>
  </sheetData>
  <mergeCells count="4">
    <mergeCell ref="A7:A8"/>
    <mergeCell ref="B7:C7"/>
    <mergeCell ref="E7:F7"/>
    <mergeCell ref="A47:F4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3BC21-EE11-4BB6-B336-2E993FE964BD}">
  <dimension ref="A2:U112"/>
  <sheetViews>
    <sheetView showGridLines="0" zoomScale="80" zoomScaleNormal="80" workbookViewId="0">
      <selection activeCell="J5" sqref="J5"/>
    </sheetView>
  </sheetViews>
  <sheetFormatPr baseColWidth="10" defaultColWidth="11" defaultRowHeight="12.75"/>
  <cols>
    <col min="1" max="1" width="23" style="119" customWidth="1"/>
    <col min="2" max="4" width="14.140625" style="119" customWidth="1"/>
    <col min="5" max="5" width="2" style="119" customWidth="1"/>
    <col min="6" max="8" width="14.140625" style="119" customWidth="1"/>
    <col min="9" max="9" width="11.85546875" style="119" bestFit="1" customWidth="1"/>
    <col min="10" max="10" width="12.42578125" style="119" bestFit="1" customWidth="1"/>
    <col min="11" max="256" width="11" style="119"/>
    <col min="257" max="257" width="23" style="119" customWidth="1"/>
    <col min="258" max="260" width="14.140625" style="119" customWidth="1"/>
    <col min="261" max="261" width="2" style="119" customWidth="1"/>
    <col min="262" max="264" width="14.140625" style="119" customWidth="1"/>
    <col min="265" max="265" width="11.85546875" style="119" bestFit="1" customWidth="1"/>
    <col min="266" max="266" width="12.42578125" style="119" bestFit="1" customWidth="1"/>
    <col min="267" max="512" width="11" style="119"/>
    <col min="513" max="513" width="23" style="119" customWidth="1"/>
    <col min="514" max="516" width="14.140625" style="119" customWidth="1"/>
    <col min="517" max="517" width="2" style="119" customWidth="1"/>
    <col min="518" max="520" width="14.140625" style="119" customWidth="1"/>
    <col min="521" max="521" width="11.85546875" style="119" bestFit="1" customWidth="1"/>
    <col min="522" max="522" width="12.42578125" style="119" bestFit="1" customWidth="1"/>
    <col min="523" max="768" width="11" style="119"/>
    <col min="769" max="769" width="23" style="119" customWidth="1"/>
    <col min="770" max="772" width="14.140625" style="119" customWidth="1"/>
    <col min="773" max="773" width="2" style="119" customWidth="1"/>
    <col min="774" max="776" width="14.140625" style="119" customWidth="1"/>
    <col min="777" max="777" width="11.85546875" style="119" bestFit="1" customWidth="1"/>
    <col min="778" max="778" width="12.42578125" style="119" bestFit="1" customWidth="1"/>
    <col min="779" max="1024" width="11" style="119"/>
    <col min="1025" max="1025" width="23" style="119" customWidth="1"/>
    <col min="1026" max="1028" width="14.140625" style="119" customWidth="1"/>
    <col min="1029" max="1029" width="2" style="119" customWidth="1"/>
    <col min="1030" max="1032" width="14.140625" style="119" customWidth="1"/>
    <col min="1033" max="1033" width="11.85546875" style="119" bestFit="1" customWidth="1"/>
    <col min="1034" max="1034" width="12.42578125" style="119" bestFit="1" customWidth="1"/>
    <col min="1035" max="1280" width="11" style="119"/>
    <col min="1281" max="1281" width="23" style="119" customWidth="1"/>
    <col min="1282" max="1284" width="14.140625" style="119" customWidth="1"/>
    <col min="1285" max="1285" width="2" style="119" customWidth="1"/>
    <col min="1286" max="1288" width="14.140625" style="119" customWidth="1"/>
    <col min="1289" max="1289" width="11.85546875" style="119" bestFit="1" customWidth="1"/>
    <col min="1290" max="1290" width="12.42578125" style="119" bestFit="1" customWidth="1"/>
    <col min="1291" max="1536" width="11" style="119"/>
    <col min="1537" max="1537" width="23" style="119" customWidth="1"/>
    <col min="1538" max="1540" width="14.140625" style="119" customWidth="1"/>
    <col min="1541" max="1541" width="2" style="119" customWidth="1"/>
    <col min="1542" max="1544" width="14.140625" style="119" customWidth="1"/>
    <col min="1545" max="1545" width="11.85546875" style="119" bestFit="1" customWidth="1"/>
    <col min="1546" max="1546" width="12.42578125" style="119" bestFit="1" customWidth="1"/>
    <col min="1547" max="1792" width="11" style="119"/>
    <col min="1793" max="1793" width="23" style="119" customWidth="1"/>
    <col min="1794" max="1796" width="14.140625" style="119" customWidth="1"/>
    <col min="1797" max="1797" width="2" style="119" customWidth="1"/>
    <col min="1798" max="1800" width="14.140625" style="119" customWidth="1"/>
    <col min="1801" max="1801" width="11.85546875" style="119" bestFit="1" customWidth="1"/>
    <col min="1802" max="1802" width="12.42578125" style="119" bestFit="1" customWidth="1"/>
    <col min="1803" max="2048" width="11" style="119"/>
    <col min="2049" max="2049" width="23" style="119" customWidth="1"/>
    <col min="2050" max="2052" width="14.140625" style="119" customWidth="1"/>
    <col min="2053" max="2053" width="2" style="119" customWidth="1"/>
    <col min="2054" max="2056" width="14.140625" style="119" customWidth="1"/>
    <col min="2057" max="2057" width="11.85546875" style="119" bestFit="1" customWidth="1"/>
    <col min="2058" max="2058" width="12.42578125" style="119" bestFit="1" customWidth="1"/>
    <col min="2059" max="2304" width="11" style="119"/>
    <col min="2305" max="2305" width="23" style="119" customWidth="1"/>
    <col min="2306" max="2308" width="14.140625" style="119" customWidth="1"/>
    <col min="2309" max="2309" width="2" style="119" customWidth="1"/>
    <col min="2310" max="2312" width="14.140625" style="119" customWidth="1"/>
    <col min="2313" max="2313" width="11.85546875" style="119" bestFit="1" customWidth="1"/>
    <col min="2314" max="2314" width="12.42578125" style="119" bestFit="1" customWidth="1"/>
    <col min="2315" max="2560" width="11" style="119"/>
    <col min="2561" max="2561" width="23" style="119" customWidth="1"/>
    <col min="2562" max="2564" width="14.140625" style="119" customWidth="1"/>
    <col min="2565" max="2565" width="2" style="119" customWidth="1"/>
    <col min="2566" max="2568" width="14.140625" style="119" customWidth="1"/>
    <col min="2569" max="2569" width="11.85546875" style="119" bestFit="1" customWidth="1"/>
    <col min="2570" max="2570" width="12.42578125" style="119" bestFit="1" customWidth="1"/>
    <col min="2571" max="2816" width="11" style="119"/>
    <col min="2817" max="2817" width="23" style="119" customWidth="1"/>
    <col min="2818" max="2820" width="14.140625" style="119" customWidth="1"/>
    <col min="2821" max="2821" width="2" style="119" customWidth="1"/>
    <col min="2822" max="2824" width="14.140625" style="119" customWidth="1"/>
    <col min="2825" max="2825" width="11.85546875" style="119" bestFit="1" customWidth="1"/>
    <col min="2826" max="2826" width="12.42578125" style="119" bestFit="1" customWidth="1"/>
    <col min="2827" max="3072" width="11" style="119"/>
    <col min="3073" max="3073" width="23" style="119" customWidth="1"/>
    <col min="3074" max="3076" width="14.140625" style="119" customWidth="1"/>
    <col min="3077" max="3077" width="2" style="119" customWidth="1"/>
    <col min="3078" max="3080" width="14.140625" style="119" customWidth="1"/>
    <col min="3081" max="3081" width="11.85546875" style="119" bestFit="1" customWidth="1"/>
    <col min="3082" max="3082" width="12.42578125" style="119" bestFit="1" customWidth="1"/>
    <col min="3083" max="3328" width="11" style="119"/>
    <col min="3329" max="3329" width="23" style="119" customWidth="1"/>
    <col min="3330" max="3332" width="14.140625" style="119" customWidth="1"/>
    <col min="3333" max="3333" width="2" style="119" customWidth="1"/>
    <col min="3334" max="3336" width="14.140625" style="119" customWidth="1"/>
    <col min="3337" max="3337" width="11.85546875" style="119" bestFit="1" customWidth="1"/>
    <col min="3338" max="3338" width="12.42578125" style="119" bestFit="1" customWidth="1"/>
    <col min="3339" max="3584" width="11" style="119"/>
    <col min="3585" max="3585" width="23" style="119" customWidth="1"/>
    <col min="3586" max="3588" width="14.140625" style="119" customWidth="1"/>
    <col min="3589" max="3589" width="2" style="119" customWidth="1"/>
    <col min="3590" max="3592" width="14.140625" style="119" customWidth="1"/>
    <col min="3593" max="3593" width="11.85546875" style="119" bestFit="1" customWidth="1"/>
    <col min="3594" max="3594" width="12.42578125" style="119" bestFit="1" customWidth="1"/>
    <col min="3595" max="3840" width="11" style="119"/>
    <col min="3841" max="3841" width="23" style="119" customWidth="1"/>
    <col min="3842" max="3844" width="14.140625" style="119" customWidth="1"/>
    <col min="3845" max="3845" width="2" style="119" customWidth="1"/>
    <col min="3846" max="3848" width="14.140625" style="119" customWidth="1"/>
    <col min="3849" max="3849" width="11.85546875" style="119" bestFit="1" customWidth="1"/>
    <col min="3850" max="3850" width="12.42578125" style="119" bestFit="1" customWidth="1"/>
    <col min="3851" max="4096" width="11" style="119"/>
    <col min="4097" max="4097" width="23" style="119" customWidth="1"/>
    <col min="4098" max="4100" width="14.140625" style="119" customWidth="1"/>
    <col min="4101" max="4101" width="2" style="119" customWidth="1"/>
    <col min="4102" max="4104" width="14.140625" style="119" customWidth="1"/>
    <col min="4105" max="4105" width="11.85546875" style="119" bestFit="1" customWidth="1"/>
    <col min="4106" max="4106" width="12.42578125" style="119" bestFit="1" customWidth="1"/>
    <col min="4107" max="4352" width="11" style="119"/>
    <col min="4353" max="4353" width="23" style="119" customWidth="1"/>
    <col min="4354" max="4356" width="14.140625" style="119" customWidth="1"/>
    <col min="4357" max="4357" width="2" style="119" customWidth="1"/>
    <col min="4358" max="4360" width="14.140625" style="119" customWidth="1"/>
    <col min="4361" max="4361" width="11.85546875" style="119" bestFit="1" customWidth="1"/>
    <col min="4362" max="4362" width="12.42578125" style="119" bestFit="1" customWidth="1"/>
    <col min="4363" max="4608" width="11" style="119"/>
    <col min="4609" max="4609" width="23" style="119" customWidth="1"/>
    <col min="4610" max="4612" width="14.140625" style="119" customWidth="1"/>
    <col min="4613" max="4613" width="2" style="119" customWidth="1"/>
    <col min="4614" max="4616" width="14.140625" style="119" customWidth="1"/>
    <col min="4617" max="4617" width="11.85546875" style="119" bestFit="1" customWidth="1"/>
    <col min="4618" max="4618" width="12.42578125" style="119" bestFit="1" customWidth="1"/>
    <col min="4619" max="4864" width="11" style="119"/>
    <col min="4865" max="4865" width="23" style="119" customWidth="1"/>
    <col min="4866" max="4868" width="14.140625" style="119" customWidth="1"/>
    <col min="4869" max="4869" width="2" style="119" customWidth="1"/>
    <col min="4870" max="4872" width="14.140625" style="119" customWidth="1"/>
    <col min="4873" max="4873" width="11.85546875" style="119" bestFit="1" customWidth="1"/>
    <col min="4874" max="4874" width="12.42578125" style="119" bestFit="1" customWidth="1"/>
    <col min="4875" max="5120" width="11" style="119"/>
    <col min="5121" max="5121" width="23" style="119" customWidth="1"/>
    <col min="5122" max="5124" width="14.140625" style="119" customWidth="1"/>
    <col min="5125" max="5125" width="2" style="119" customWidth="1"/>
    <col min="5126" max="5128" width="14.140625" style="119" customWidth="1"/>
    <col min="5129" max="5129" width="11.85546875" style="119" bestFit="1" customWidth="1"/>
    <col min="5130" max="5130" width="12.42578125" style="119" bestFit="1" customWidth="1"/>
    <col min="5131" max="5376" width="11" style="119"/>
    <col min="5377" max="5377" width="23" style="119" customWidth="1"/>
    <col min="5378" max="5380" width="14.140625" style="119" customWidth="1"/>
    <col min="5381" max="5381" width="2" style="119" customWidth="1"/>
    <col min="5382" max="5384" width="14.140625" style="119" customWidth="1"/>
    <col min="5385" max="5385" width="11.85546875" style="119" bestFit="1" customWidth="1"/>
    <col min="5386" max="5386" width="12.42578125" style="119" bestFit="1" customWidth="1"/>
    <col min="5387" max="5632" width="11" style="119"/>
    <col min="5633" max="5633" width="23" style="119" customWidth="1"/>
    <col min="5634" max="5636" width="14.140625" style="119" customWidth="1"/>
    <col min="5637" max="5637" width="2" style="119" customWidth="1"/>
    <col min="5638" max="5640" width="14.140625" style="119" customWidth="1"/>
    <col min="5641" max="5641" width="11.85546875" style="119" bestFit="1" customWidth="1"/>
    <col min="5642" max="5642" width="12.42578125" style="119" bestFit="1" customWidth="1"/>
    <col min="5643" max="5888" width="11" style="119"/>
    <col min="5889" max="5889" width="23" style="119" customWidth="1"/>
    <col min="5890" max="5892" width="14.140625" style="119" customWidth="1"/>
    <col min="5893" max="5893" width="2" style="119" customWidth="1"/>
    <col min="5894" max="5896" width="14.140625" style="119" customWidth="1"/>
    <col min="5897" max="5897" width="11.85546875" style="119" bestFit="1" customWidth="1"/>
    <col min="5898" max="5898" width="12.42578125" style="119" bestFit="1" customWidth="1"/>
    <col min="5899" max="6144" width="11" style="119"/>
    <col min="6145" max="6145" width="23" style="119" customWidth="1"/>
    <col min="6146" max="6148" width="14.140625" style="119" customWidth="1"/>
    <col min="6149" max="6149" width="2" style="119" customWidth="1"/>
    <col min="6150" max="6152" width="14.140625" style="119" customWidth="1"/>
    <col min="6153" max="6153" width="11.85546875" style="119" bestFit="1" customWidth="1"/>
    <col min="6154" max="6154" width="12.42578125" style="119" bestFit="1" customWidth="1"/>
    <col min="6155" max="6400" width="11" style="119"/>
    <col min="6401" max="6401" width="23" style="119" customWidth="1"/>
    <col min="6402" max="6404" width="14.140625" style="119" customWidth="1"/>
    <col min="6405" max="6405" width="2" style="119" customWidth="1"/>
    <col min="6406" max="6408" width="14.140625" style="119" customWidth="1"/>
    <col min="6409" max="6409" width="11.85546875" style="119" bestFit="1" customWidth="1"/>
    <col min="6410" max="6410" width="12.42578125" style="119" bestFit="1" customWidth="1"/>
    <col min="6411" max="6656" width="11" style="119"/>
    <col min="6657" max="6657" width="23" style="119" customWidth="1"/>
    <col min="6658" max="6660" width="14.140625" style="119" customWidth="1"/>
    <col min="6661" max="6661" width="2" style="119" customWidth="1"/>
    <col min="6662" max="6664" width="14.140625" style="119" customWidth="1"/>
    <col min="6665" max="6665" width="11.85546875" style="119" bestFit="1" customWidth="1"/>
    <col min="6666" max="6666" width="12.42578125" style="119" bestFit="1" customWidth="1"/>
    <col min="6667" max="6912" width="11" style="119"/>
    <col min="6913" max="6913" width="23" style="119" customWidth="1"/>
    <col min="6914" max="6916" width="14.140625" style="119" customWidth="1"/>
    <col min="6917" max="6917" width="2" style="119" customWidth="1"/>
    <col min="6918" max="6920" width="14.140625" style="119" customWidth="1"/>
    <col min="6921" max="6921" width="11.85546875" style="119" bestFit="1" customWidth="1"/>
    <col min="6922" max="6922" width="12.42578125" style="119" bestFit="1" customWidth="1"/>
    <col min="6923" max="7168" width="11" style="119"/>
    <col min="7169" max="7169" width="23" style="119" customWidth="1"/>
    <col min="7170" max="7172" width="14.140625" style="119" customWidth="1"/>
    <col min="7173" max="7173" width="2" style="119" customWidth="1"/>
    <col min="7174" max="7176" width="14.140625" style="119" customWidth="1"/>
    <col min="7177" max="7177" width="11.85546875" style="119" bestFit="1" customWidth="1"/>
    <col min="7178" max="7178" width="12.42578125" style="119" bestFit="1" customWidth="1"/>
    <col min="7179" max="7424" width="11" style="119"/>
    <col min="7425" max="7425" width="23" style="119" customWidth="1"/>
    <col min="7426" max="7428" width="14.140625" style="119" customWidth="1"/>
    <col min="7429" max="7429" width="2" style="119" customWidth="1"/>
    <col min="7430" max="7432" width="14.140625" style="119" customWidth="1"/>
    <col min="7433" max="7433" width="11.85546875" style="119" bestFit="1" customWidth="1"/>
    <col min="7434" max="7434" width="12.42578125" style="119" bestFit="1" customWidth="1"/>
    <col min="7435" max="7680" width="11" style="119"/>
    <col min="7681" max="7681" width="23" style="119" customWidth="1"/>
    <col min="7682" max="7684" width="14.140625" style="119" customWidth="1"/>
    <col min="7685" max="7685" width="2" style="119" customWidth="1"/>
    <col min="7686" max="7688" width="14.140625" style="119" customWidth="1"/>
    <col min="7689" max="7689" width="11.85546875" style="119" bestFit="1" customWidth="1"/>
    <col min="7690" max="7690" width="12.42578125" style="119" bestFit="1" customWidth="1"/>
    <col min="7691" max="7936" width="11" style="119"/>
    <col min="7937" max="7937" width="23" style="119" customWidth="1"/>
    <col min="7938" max="7940" width="14.140625" style="119" customWidth="1"/>
    <col min="7941" max="7941" width="2" style="119" customWidth="1"/>
    <col min="7942" max="7944" width="14.140625" style="119" customWidth="1"/>
    <col min="7945" max="7945" width="11.85546875" style="119" bestFit="1" customWidth="1"/>
    <col min="7946" max="7946" width="12.42578125" style="119" bestFit="1" customWidth="1"/>
    <col min="7947" max="8192" width="11" style="119"/>
    <col min="8193" max="8193" width="23" style="119" customWidth="1"/>
    <col min="8194" max="8196" width="14.140625" style="119" customWidth="1"/>
    <col min="8197" max="8197" width="2" style="119" customWidth="1"/>
    <col min="8198" max="8200" width="14.140625" style="119" customWidth="1"/>
    <col min="8201" max="8201" width="11.85546875" style="119" bestFit="1" customWidth="1"/>
    <col min="8202" max="8202" width="12.42578125" style="119" bestFit="1" customWidth="1"/>
    <col min="8203" max="8448" width="11" style="119"/>
    <col min="8449" max="8449" width="23" style="119" customWidth="1"/>
    <col min="8450" max="8452" width="14.140625" style="119" customWidth="1"/>
    <col min="8453" max="8453" width="2" style="119" customWidth="1"/>
    <col min="8454" max="8456" width="14.140625" style="119" customWidth="1"/>
    <col min="8457" max="8457" width="11.85546875" style="119" bestFit="1" customWidth="1"/>
    <col min="8458" max="8458" width="12.42578125" style="119" bestFit="1" customWidth="1"/>
    <col min="8459" max="8704" width="11" style="119"/>
    <col min="8705" max="8705" width="23" style="119" customWidth="1"/>
    <col min="8706" max="8708" width="14.140625" style="119" customWidth="1"/>
    <col min="8709" max="8709" width="2" style="119" customWidth="1"/>
    <col min="8710" max="8712" width="14.140625" style="119" customWidth="1"/>
    <col min="8713" max="8713" width="11.85546875" style="119" bestFit="1" customWidth="1"/>
    <col min="8714" max="8714" width="12.42578125" style="119" bestFit="1" customWidth="1"/>
    <col min="8715" max="8960" width="11" style="119"/>
    <col min="8961" max="8961" width="23" style="119" customWidth="1"/>
    <col min="8962" max="8964" width="14.140625" style="119" customWidth="1"/>
    <col min="8965" max="8965" width="2" style="119" customWidth="1"/>
    <col min="8966" max="8968" width="14.140625" style="119" customWidth="1"/>
    <col min="8969" max="8969" width="11.85546875" style="119" bestFit="1" customWidth="1"/>
    <col min="8970" max="8970" width="12.42578125" style="119" bestFit="1" customWidth="1"/>
    <col min="8971" max="9216" width="11" style="119"/>
    <col min="9217" max="9217" width="23" style="119" customWidth="1"/>
    <col min="9218" max="9220" width="14.140625" style="119" customWidth="1"/>
    <col min="9221" max="9221" width="2" style="119" customWidth="1"/>
    <col min="9222" max="9224" width="14.140625" style="119" customWidth="1"/>
    <col min="9225" max="9225" width="11.85546875" style="119" bestFit="1" customWidth="1"/>
    <col min="9226" max="9226" width="12.42578125" style="119" bestFit="1" customWidth="1"/>
    <col min="9227" max="9472" width="11" style="119"/>
    <col min="9473" max="9473" width="23" style="119" customWidth="1"/>
    <col min="9474" max="9476" width="14.140625" style="119" customWidth="1"/>
    <col min="9477" max="9477" width="2" style="119" customWidth="1"/>
    <col min="9478" max="9480" width="14.140625" style="119" customWidth="1"/>
    <col min="9481" max="9481" width="11.85546875" style="119" bestFit="1" customWidth="1"/>
    <col min="9482" max="9482" width="12.42578125" style="119" bestFit="1" customWidth="1"/>
    <col min="9483" max="9728" width="11" style="119"/>
    <col min="9729" max="9729" width="23" style="119" customWidth="1"/>
    <col min="9730" max="9732" width="14.140625" style="119" customWidth="1"/>
    <col min="9733" max="9733" width="2" style="119" customWidth="1"/>
    <col min="9734" max="9736" width="14.140625" style="119" customWidth="1"/>
    <col min="9737" max="9737" width="11.85546875" style="119" bestFit="1" customWidth="1"/>
    <col min="9738" max="9738" width="12.42578125" style="119" bestFit="1" customWidth="1"/>
    <col min="9739" max="9984" width="11" style="119"/>
    <col min="9985" max="9985" width="23" style="119" customWidth="1"/>
    <col min="9986" max="9988" width="14.140625" style="119" customWidth="1"/>
    <col min="9989" max="9989" width="2" style="119" customWidth="1"/>
    <col min="9990" max="9992" width="14.140625" style="119" customWidth="1"/>
    <col min="9993" max="9993" width="11.85546875" style="119" bestFit="1" customWidth="1"/>
    <col min="9994" max="9994" width="12.42578125" style="119" bestFit="1" customWidth="1"/>
    <col min="9995" max="10240" width="11" style="119"/>
    <col min="10241" max="10241" width="23" style="119" customWidth="1"/>
    <col min="10242" max="10244" width="14.140625" style="119" customWidth="1"/>
    <col min="10245" max="10245" width="2" style="119" customWidth="1"/>
    <col min="10246" max="10248" width="14.140625" style="119" customWidth="1"/>
    <col min="10249" max="10249" width="11.85546875" style="119" bestFit="1" customWidth="1"/>
    <col min="10250" max="10250" width="12.42578125" style="119" bestFit="1" customWidth="1"/>
    <col min="10251" max="10496" width="11" style="119"/>
    <col min="10497" max="10497" width="23" style="119" customWidth="1"/>
    <col min="10498" max="10500" width="14.140625" style="119" customWidth="1"/>
    <col min="10501" max="10501" width="2" style="119" customWidth="1"/>
    <col min="10502" max="10504" width="14.140625" style="119" customWidth="1"/>
    <col min="10505" max="10505" width="11.85546875" style="119" bestFit="1" customWidth="1"/>
    <col min="10506" max="10506" width="12.42578125" style="119" bestFit="1" customWidth="1"/>
    <col min="10507" max="10752" width="11" style="119"/>
    <col min="10753" max="10753" width="23" style="119" customWidth="1"/>
    <col min="10754" max="10756" width="14.140625" style="119" customWidth="1"/>
    <col min="10757" max="10757" width="2" style="119" customWidth="1"/>
    <col min="10758" max="10760" width="14.140625" style="119" customWidth="1"/>
    <col min="10761" max="10761" width="11.85546875" style="119" bestFit="1" customWidth="1"/>
    <col min="10762" max="10762" width="12.42578125" style="119" bestFit="1" customWidth="1"/>
    <col min="10763" max="11008" width="11" style="119"/>
    <col min="11009" max="11009" width="23" style="119" customWidth="1"/>
    <col min="11010" max="11012" width="14.140625" style="119" customWidth="1"/>
    <col min="11013" max="11013" width="2" style="119" customWidth="1"/>
    <col min="11014" max="11016" width="14.140625" style="119" customWidth="1"/>
    <col min="11017" max="11017" width="11.85546875" style="119" bestFit="1" customWidth="1"/>
    <col min="11018" max="11018" width="12.42578125" style="119" bestFit="1" customWidth="1"/>
    <col min="11019" max="11264" width="11" style="119"/>
    <col min="11265" max="11265" width="23" style="119" customWidth="1"/>
    <col min="11266" max="11268" width="14.140625" style="119" customWidth="1"/>
    <col min="11269" max="11269" width="2" style="119" customWidth="1"/>
    <col min="11270" max="11272" width="14.140625" style="119" customWidth="1"/>
    <col min="11273" max="11273" width="11.85546875" style="119" bestFit="1" customWidth="1"/>
    <col min="11274" max="11274" width="12.42578125" style="119" bestFit="1" customWidth="1"/>
    <col min="11275" max="11520" width="11" style="119"/>
    <col min="11521" max="11521" width="23" style="119" customWidth="1"/>
    <col min="11522" max="11524" width="14.140625" style="119" customWidth="1"/>
    <col min="11525" max="11525" width="2" style="119" customWidth="1"/>
    <col min="11526" max="11528" width="14.140625" style="119" customWidth="1"/>
    <col min="11529" max="11529" width="11.85546875" style="119" bestFit="1" customWidth="1"/>
    <col min="11530" max="11530" width="12.42578125" style="119" bestFit="1" customWidth="1"/>
    <col min="11531" max="11776" width="11" style="119"/>
    <col min="11777" max="11777" width="23" style="119" customWidth="1"/>
    <col min="11778" max="11780" width="14.140625" style="119" customWidth="1"/>
    <col min="11781" max="11781" width="2" style="119" customWidth="1"/>
    <col min="11782" max="11784" width="14.140625" style="119" customWidth="1"/>
    <col min="11785" max="11785" width="11.85546875" style="119" bestFit="1" customWidth="1"/>
    <col min="11786" max="11786" width="12.42578125" style="119" bestFit="1" customWidth="1"/>
    <col min="11787" max="12032" width="11" style="119"/>
    <col min="12033" max="12033" width="23" style="119" customWidth="1"/>
    <col min="12034" max="12036" width="14.140625" style="119" customWidth="1"/>
    <col min="12037" max="12037" width="2" style="119" customWidth="1"/>
    <col min="12038" max="12040" width="14.140625" style="119" customWidth="1"/>
    <col min="12041" max="12041" width="11.85546875" style="119" bestFit="1" customWidth="1"/>
    <col min="12042" max="12042" width="12.42578125" style="119" bestFit="1" customWidth="1"/>
    <col min="12043" max="12288" width="11" style="119"/>
    <col min="12289" max="12289" width="23" style="119" customWidth="1"/>
    <col min="12290" max="12292" width="14.140625" style="119" customWidth="1"/>
    <col min="12293" max="12293" width="2" style="119" customWidth="1"/>
    <col min="12294" max="12296" width="14.140625" style="119" customWidth="1"/>
    <col min="12297" max="12297" width="11.85546875" style="119" bestFit="1" customWidth="1"/>
    <col min="12298" max="12298" width="12.42578125" style="119" bestFit="1" customWidth="1"/>
    <col min="12299" max="12544" width="11" style="119"/>
    <col min="12545" max="12545" width="23" style="119" customWidth="1"/>
    <col min="12546" max="12548" width="14.140625" style="119" customWidth="1"/>
    <col min="12549" max="12549" width="2" style="119" customWidth="1"/>
    <col min="12550" max="12552" width="14.140625" style="119" customWidth="1"/>
    <col min="12553" max="12553" width="11.85546875" style="119" bestFit="1" customWidth="1"/>
    <col min="12554" max="12554" width="12.42578125" style="119" bestFit="1" customWidth="1"/>
    <col min="12555" max="12800" width="11" style="119"/>
    <col min="12801" max="12801" width="23" style="119" customWidth="1"/>
    <col min="12802" max="12804" width="14.140625" style="119" customWidth="1"/>
    <col min="12805" max="12805" width="2" style="119" customWidth="1"/>
    <col min="12806" max="12808" width="14.140625" style="119" customWidth="1"/>
    <col min="12809" max="12809" width="11.85546875" style="119" bestFit="1" customWidth="1"/>
    <col min="12810" max="12810" width="12.42578125" style="119" bestFit="1" customWidth="1"/>
    <col min="12811" max="13056" width="11" style="119"/>
    <col min="13057" max="13057" width="23" style="119" customWidth="1"/>
    <col min="13058" max="13060" width="14.140625" style="119" customWidth="1"/>
    <col min="13061" max="13061" width="2" style="119" customWidth="1"/>
    <col min="13062" max="13064" width="14.140625" style="119" customWidth="1"/>
    <col min="13065" max="13065" width="11.85546875" style="119" bestFit="1" customWidth="1"/>
    <col min="13066" max="13066" width="12.42578125" style="119" bestFit="1" customWidth="1"/>
    <col min="13067" max="13312" width="11" style="119"/>
    <col min="13313" max="13313" width="23" style="119" customWidth="1"/>
    <col min="13314" max="13316" width="14.140625" style="119" customWidth="1"/>
    <col min="13317" max="13317" width="2" style="119" customWidth="1"/>
    <col min="13318" max="13320" width="14.140625" style="119" customWidth="1"/>
    <col min="13321" max="13321" width="11.85546875" style="119" bestFit="1" customWidth="1"/>
    <col min="13322" max="13322" width="12.42578125" style="119" bestFit="1" customWidth="1"/>
    <col min="13323" max="13568" width="11" style="119"/>
    <col min="13569" max="13569" width="23" style="119" customWidth="1"/>
    <col min="13570" max="13572" width="14.140625" style="119" customWidth="1"/>
    <col min="13573" max="13573" width="2" style="119" customWidth="1"/>
    <col min="13574" max="13576" width="14.140625" style="119" customWidth="1"/>
    <col min="13577" max="13577" width="11.85546875" style="119" bestFit="1" customWidth="1"/>
    <col min="13578" max="13578" width="12.42578125" style="119" bestFit="1" customWidth="1"/>
    <col min="13579" max="13824" width="11" style="119"/>
    <col min="13825" max="13825" width="23" style="119" customWidth="1"/>
    <col min="13826" max="13828" width="14.140625" style="119" customWidth="1"/>
    <col min="13829" max="13829" width="2" style="119" customWidth="1"/>
    <col min="13830" max="13832" width="14.140625" style="119" customWidth="1"/>
    <col min="13833" max="13833" width="11.85546875" style="119" bestFit="1" customWidth="1"/>
    <col min="13834" max="13834" width="12.42578125" style="119" bestFit="1" customWidth="1"/>
    <col min="13835" max="14080" width="11" style="119"/>
    <col min="14081" max="14081" width="23" style="119" customWidth="1"/>
    <col min="14082" max="14084" width="14.140625" style="119" customWidth="1"/>
    <col min="14085" max="14085" width="2" style="119" customWidth="1"/>
    <col min="14086" max="14088" width="14.140625" style="119" customWidth="1"/>
    <col min="14089" max="14089" width="11.85546875" style="119" bestFit="1" customWidth="1"/>
    <col min="14090" max="14090" width="12.42578125" style="119" bestFit="1" customWidth="1"/>
    <col min="14091" max="14336" width="11" style="119"/>
    <col min="14337" max="14337" width="23" style="119" customWidth="1"/>
    <col min="14338" max="14340" width="14.140625" style="119" customWidth="1"/>
    <col min="14341" max="14341" width="2" style="119" customWidth="1"/>
    <col min="14342" max="14344" width="14.140625" style="119" customWidth="1"/>
    <col min="14345" max="14345" width="11.85546875" style="119" bestFit="1" customWidth="1"/>
    <col min="14346" max="14346" width="12.42578125" style="119" bestFit="1" customWidth="1"/>
    <col min="14347" max="14592" width="11" style="119"/>
    <col min="14593" max="14593" width="23" style="119" customWidth="1"/>
    <col min="14594" max="14596" width="14.140625" style="119" customWidth="1"/>
    <col min="14597" max="14597" width="2" style="119" customWidth="1"/>
    <col min="14598" max="14600" width="14.140625" style="119" customWidth="1"/>
    <col min="14601" max="14601" width="11.85546875" style="119" bestFit="1" customWidth="1"/>
    <col min="14602" max="14602" width="12.42578125" style="119" bestFit="1" customWidth="1"/>
    <col min="14603" max="14848" width="11" style="119"/>
    <col min="14849" max="14849" width="23" style="119" customWidth="1"/>
    <col min="14850" max="14852" width="14.140625" style="119" customWidth="1"/>
    <col min="14853" max="14853" width="2" style="119" customWidth="1"/>
    <col min="14854" max="14856" width="14.140625" style="119" customWidth="1"/>
    <col min="14857" max="14857" width="11.85546875" style="119" bestFit="1" customWidth="1"/>
    <col min="14858" max="14858" width="12.42578125" style="119" bestFit="1" customWidth="1"/>
    <col min="14859" max="15104" width="11" style="119"/>
    <col min="15105" max="15105" width="23" style="119" customWidth="1"/>
    <col min="15106" max="15108" width="14.140625" style="119" customWidth="1"/>
    <col min="15109" max="15109" width="2" style="119" customWidth="1"/>
    <col min="15110" max="15112" width="14.140625" style="119" customWidth="1"/>
    <col min="15113" max="15113" width="11.85546875" style="119" bestFit="1" customWidth="1"/>
    <col min="15114" max="15114" width="12.42578125" style="119" bestFit="1" customWidth="1"/>
    <col min="15115" max="15360" width="11" style="119"/>
    <col min="15361" max="15361" width="23" style="119" customWidth="1"/>
    <col min="15362" max="15364" width="14.140625" style="119" customWidth="1"/>
    <col min="15365" max="15365" width="2" style="119" customWidth="1"/>
    <col min="15366" max="15368" width="14.140625" style="119" customWidth="1"/>
    <col min="15369" max="15369" width="11.85546875" style="119" bestFit="1" customWidth="1"/>
    <col min="15370" max="15370" width="12.42578125" style="119" bestFit="1" customWidth="1"/>
    <col min="15371" max="15616" width="11" style="119"/>
    <col min="15617" max="15617" width="23" style="119" customWidth="1"/>
    <col min="15618" max="15620" width="14.140625" style="119" customWidth="1"/>
    <col min="15621" max="15621" width="2" style="119" customWidth="1"/>
    <col min="15622" max="15624" width="14.140625" style="119" customWidth="1"/>
    <col min="15625" max="15625" width="11.85546875" style="119" bestFit="1" customWidth="1"/>
    <col min="15626" max="15626" width="12.42578125" style="119" bestFit="1" customWidth="1"/>
    <col min="15627" max="15872" width="11" style="119"/>
    <col min="15873" max="15873" width="23" style="119" customWidth="1"/>
    <col min="15874" max="15876" width="14.140625" style="119" customWidth="1"/>
    <col min="15877" max="15877" width="2" style="119" customWidth="1"/>
    <col min="15878" max="15880" width="14.140625" style="119" customWidth="1"/>
    <col min="15881" max="15881" width="11.85546875" style="119" bestFit="1" customWidth="1"/>
    <col min="15882" max="15882" width="12.42578125" style="119" bestFit="1" customWidth="1"/>
    <col min="15883" max="16128" width="11" style="119"/>
    <col min="16129" max="16129" width="23" style="119" customWidth="1"/>
    <col min="16130" max="16132" width="14.140625" style="119" customWidth="1"/>
    <col min="16133" max="16133" width="2" style="119" customWidth="1"/>
    <col min="16134" max="16136" width="14.140625" style="119" customWidth="1"/>
    <col min="16137" max="16137" width="11.85546875" style="119" bestFit="1" customWidth="1"/>
    <col min="16138" max="16138" width="12.42578125" style="119" bestFit="1" customWidth="1"/>
    <col min="16139" max="16384" width="11" style="119"/>
  </cols>
  <sheetData>
    <row r="2" spans="1:21" ht="18" customHeight="1">
      <c r="A2" s="118" t="s">
        <v>29</v>
      </c>
      <c r="B2" s="118"/>
      <c r="C2" s="118"/>
      <c r="D2" s="118"/>
      <c r="E2" s="118"/>
      <c r="F2" s="118"/>
      <c r="G2" s="118"/>
      <c r="H2" s="118"/>
    </row>
    <row r="3" spans="1:21" ht="18" customHeight="1">
      <c r="A3" s="140" t="s">
        <v>30</v>
      </c>
      <c r="B3" s="140"/>
      <c r="C3" s="140"/>
      <c r="D3" s="140"/>
      <c r="E3" s="140"/>
      <c r="F3" s="140"/>
      <c r="G3" s="140"/>
      <c r="H3" s="140"/>
    </row>
    <row r="4" spans="1:21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</row>
    <row r="5" spans="1:21" s="141" customFormat="1" ht="18" customHeight="1">
      <c r="A5" s="140" t="s">
        <v>32</v>
      </c>
      <c r="B5" s="140"/>
      <c r="C5" s="140"/>
      <c r="D5" s="140"/>
      <c r="E5" s="140"/>
      <c r="F5" s="140"/>
      <c r="G5" s="140"/>
      <c r="H5" s="140"/>
    </row>
    <row r="6" spans="1:21" s="143" customFormat="1" ht="20.25" customHeight="1">
      <c r="A6" s="457" t="s">
        <v>33</v>
      </c>
      <c r="B6" s="460" t="s">
        <v>10</v>
      </c>
      <c r="C6" s="460"/>
      <c r="D6" s="460"/>
      <c r="E6" s="460"/>
      <c r="F6" s="460"/>
      <c r="G6" s="460"/>
      <c r="H6" s="460"/>
    </row>
    <row r="7" spans="1:21" s="143" customFormat="1" ht="16.5" customHeight="1">
      <c r="A7" s="458"/>
      <c r="B7" s="461" t="s">
        <v>12</v>
      </c>
      <c r="C7" s="461"/>
      <c r="D7" s="461"/>
      <c r="E7" s="461"/>
      <c r="F7" s="461" t="s">
        <v>13</v>
      </c>
      <c r="G7" s="461"/>
      <c r="H7" s="461"/>
    </row>
    <row r="8" spans="1:21" s="143" customFormat="1" ht="20.25" customHeight="1">
      <c r="A8" s="459"/>
      <c r="B8" s="142" t="s">
        <v>34</v>
      </c>
      <c r="C8" s="142" t="s">
        <v>17</v>
      </c>
      <c r="D8" s="460" t="s">
        <v>18</v>
      </c>
      <c r="E8" s="460"/>
      <c r="F8" s="142" t="s">
        <v>34</v>
      </c>
      <c r="G8" s="142" t="s">
        <v>17</v>
      </c>
      <c r="H8" s="142" t="s">
        <v>18</v>
      </c>
      <c r="J8" s="144"/>
      <c r="K8" s="145"/>
    </row>
    <row r="9" spans="1:21" s="126" customFormat="1" ht="24.95" customHeight="1">
      <c r="A9" s="146" t="s">
        <v>16</v>
      </c>
      <c r="B9" s="144">
        <f>B18+B39+B56+B65+B76+B88+B102+B109</f>
        <v>3731788</v>
      </c>
      <c r="C9" s="144">
        <f>C18+C39+C56+C65+C76+C88+C102+C109</f>
        <v>1850221</v>
      </c>
      <c r="D9" s="144">
        <f>D18+D39+D56+D65+D76+D88+D102+D109</f>
        <v>1881567</v>
      </c>
      <c r="E9" s="5"/>
      <c r="F9" s="144">
        <f>F18+F39+F56+F65+F76+F88+F102+F109</f>
        <v>3753463</v>
      </c>
      <c r="G9" s="144">
        <f>G18+G39+G56+G65+G76+G88+G102+G109</f>
        <v>1861295</v>
      </c>
      <c r="H9" s="144">
        <f>H18+H39+H56+H65+H76+H88+H102+H109</f>
        <v>1892168</v>
      </c>
      <c r="I9" s="147"/>
      <c r="M9" s="147"/>
      <c r="N9" s="147"/>
      <c r="O9" s="147"/>
      <c r="P9" s="147"/>
      <c r="Q9" s="147"/>
      <c r="R9" s="147"/>
      <c r="S9" s="147"/>
      <c r="T9" s="147"/>
      <c r="U9" s="147"/>
    </row>
    <row r="10" spans="1:21" ht="15.95" customHeight="1">
      <c r="A10" s="148" t="s">
        <v>19</v>
      </c>
      <c r="B10" s="6">
        <f t="shared" ref="B10:H10" si="0">B18</f>
        <v>1191100</v>
      </c>
      <c r="C10" s="6">
        <f>C18</f>
        <v>578710</v>
      </c>
      <c r="D10" s="6">
        <f>D18</f>
        <v>612390</v>
      </c>
      <c r="E10" s="5"/>
      <c r="F10" s="6">
        <f t="shared" si="0"/>
        <v>1195178</v>
      </c>
      <c r="G10" s="6">
        <f t="shared" si="0"/>
        <v>580708</v>
      </c>
      <c r="H10" s="6">
        <f t="shared" si="0"/>
        <v>614470</v>
      </c>
      <c r="I10" s="147"/>
    </row>
    <row r="11" spans="1:21" ht="15.95" customHeight="1">
      <c r="A11" s="148" t="s">
        <v>20</v>
      </c>
      <c r="B11" s="6">
        <f t="shared" ref="B11:H11" si="1">B39</f>
        <v>723430</v>
      </c>
      <c r="C11" s="6">
        <f>C39</f>
        <v>363222</v>
      </c>
      <c r="D11" s="6">
        <f>D39</f>
        <v>360208</v>
      </c>
      <c r="E11" s="5"/>
      <c r="F11" s="6">
        <f t="shared" si="1"/>
        <v>729443</v>
      </c>
      <c r="G11" s="6">
        <f t="shared" si="1"/>
        <v>366897</v>
      </c>
      <c r="H11" s="6">
        <f t="shared" si="1"/>
        <v>362546</v>
      </c>
      <c r="I11" s="147"/>
    </row>
    <row r="12" spans="1:21" ht="15.95" customHeight="1">
      <c r="A12" s="148" t="s">
        <v>21</v>
      </c>
      <c r="B12" s="6">
        <f t="shared" ref="B12:H12" si="2">B56</f>
        <v>428825</v>
      </c>
      <c r="C12" s="6">
        <f>C56</f>
        <v>211861</v>
      </c>
      <c r="D12" s="6">
        <f>D56</f>
        <v>216964</v>
      </c>
      <c r="E12" s="5"/>
      <c r="F12" s="6">
        <f t="shared" si="2"/>
        <v>430575</v>
      </c>
      <c r="G12" s="6">
        <f t="shared" si="2"/>
        <v>212728</v>
      </c>
      <c r="H12" s="6">
        <f t="shared" si="2"/>
        <v>217847</v>
      </c>
      <c r="I12" s="147"/>
    </row>
    <row r="13" spans="1:21" ht="15.95" customHeight="1">
      <c r="A13" s="148" t="s">
        <v>22</v>
      </c>
      <c r="B13" s="6">
        <f t="shared" ref="B13:H13" si="3">B65</f>
        <v>377791</v>
      </c>
      <c r="C13" s="6">
        <f>C65</f>
        <v>184886</v>
      </c>
      <c r="D13" s="6">
        <f>D65</f>
        <v>192905</v>
      </c>
      <c r="E13" s="5"/>
      <c r="F13" s="6">
        <f t="shared" si="3"/>
        <v>380074</v>
      </c>
      <c r="G13" s="6">
        <f t="shared" si="3"/>
        <v>185898</v>
      </c>
      <c r="H13" s="6">
        <f t="shared" si="3"/>
        <v>194176</v>
      </c>
      <c r="I13" s="147"/>
    </row>
    <row r="14" spans="1:21" ht="15.95" customHeight="1">
      <c r="A14" s="148" t="s">
        <v>23</v>
      </c>
      <c r="B14" s="6">
        <f t="shared" ref="B14:H14" si="4">B76</f>
        <v>278588</v>
      </c>
      <c r="C14" s="6">
        <f>C76</f>
        <v>139826</v>
      </c>
      <c r="D14" s="6">
        <f>D76</f>
        <v>138762</v>
      </c>
      <c r="E14" s="5"/>
      <c r="F14" s="6">
        <f t="shared" si="4"/>
        <v>280853</v>
      </c>
      <c r="G14" s="6">
        <f t="shared" si="4"/>
        <v>140949</v>
      </c>
      <c r="H14" s="6">
        <f t="shared" si="4"/>
        <v>139904</v>
      </c>
      <c r="I14" s="147"/>
    </row>
    <row r="15" spans="1:21" ht="15.95" customHeight="1">
      <c r="A15" s="148" t="s">
        <v>24</v>
      </c>
      <c r="B15" s="6">
        <f t="shared" ref="B15:H15" si="5">B88</f>
        <v>351006</v>
      </c>
      <c r="C15" s="6">
        <f>C88</f>
        <v>178367</v>
      </c>
      <c r="D15" s="6">
        <f>D88</f>
        <v>172639</v>
      </c>
      <c r="E15" s="5"/>
      <c r="F15" s="6">
        <f t="shared" si="5"/>
        <v>352923</v>
      </c>
      <c r="G15" s="6">
        <f t="shared" si="5"/>
        <v>179271</v>
      </c>
      <c r="H15" s="6">
        <f t="shared" si="5"/>
        <v>173652</v>
      </c>
      <c r="I15" s="147"/>
    </row>
    <row r="16" spans="1:21" ht="15.95" customHeight="1">
      <c r="A16" s="148" t="s">
        <v>25</v>
      </c>
      <c r="B16" s="6">
        <f t="shared" ref="B16:H16" si="6">B102</f>
        <v>313778</v>
      </c>
      <c r="C16" s="6">
        <f>C102</f>
        <v>159769</v>
      </c>
      <c r="D16" s="6">
        <f>D102</f>
        <v>154009</v>
      </c>
      <c r="E16" s="5"/>
      <c r="F16" s="6">
        <f t="shared" si="6"/>
        <v>315404</v>
      </c>
      <c r="G16" s="6">
        <f t="shared" si="6"/>
        <v>160424</v>
      </c>
      <c r="H16" s="6">
        <f t="shared" si="6"/>
        <v>154980</v>
      </c>
      <c r="I16" s="147"/>
    </row>
    <row r="17" spans="1:8" ht="15.95" customHeight="1">
      <c r="A17" s="148" t="s">
        <v>35</v>
      </c>
      <c r="B17" s="6">
        <f>B109</f>
        <v>67270</v>
      </c>
      <c r="C17" s="6">
        <f>C109</f>
        <v>33580</v>
      </c>
      <c r="D17" s="6">
        <f>D109</f>
        <v>33690</v>
      </c>
      <c r="E17" s="5"/>
      <c r="F17" s="6">
        <f>F109</f>
        <v>69013</v>
      </c>
      <c r="G17" s="6">
        <f>G109</f>
        <v>34420</v>
      </c>
      <c r="H17" s="6">
        <f>H109</f>
        <v>34593</v>
      </c>
    </row>
    <row r="18" spans="1:8" s="126" customFormat="1" ht="24.95" customHeight="1">
      <c r="A18" s="149" t="s">
        <v>19</v>
      </c>
      <c r="B18" s="144">
        <f>SUM(B19:B38)</f>
        <v>1191100</v>
      </c>
      <c r="C18" s="144">
        <f>SUM(C19:C38)</f>
        <v>578710</v>
      </c>
      <c r="D18" s="144">
        <f>SUM(D19:D38)</f>
        <v>612390</v>
      </c>
      <c r="E18" s="5"/>
      <c r="F18" s="144">
        <f>SUM(F19:F38)</f>
        <v>1195178</v>
      </c>
      <c r="G18" s="144">
        <f>SUM(G19:G38)</f>
        <v>580708</v>
      </c>
      <c r="H18" s="144">
        <f>SUM(H19:H38)</f>
        <v>614470</v>
      </c>
    </row>
    <row r="19" spans="1:8" ht="15.95" customHeight="1">
      <c r="A19" s="148" t="s">
        <v>19</v>
      </c>
      <c r="B19" s="150">
        <f>SUM(C19:D19)</f>
        <v>238939</v>
      </c>
      <c r="C19" s="6">
        <v>115695</v>
      </c>
      <c r="D19" s="6">
        <v>123244</v>
      </c>
      <c r="E19" s="5"/>
      <c r="F19" s="6">
        <f>SUM(G19:H19)</f>
        <v>239249</v>
      </c>
      <c r="G19" s="6">
        <v>115825</v>
      </c>
      <c r="H19" s="6">
        <v>123424</v>
      </c>
    </row>
    <row r="20" spans="1:8" ht="15.95" customHeight="1">
      <c r="A20" s="148" t="s">
        <v>36</v>
      </c>
      <c r="B20" s="150">
        <f t="shared" ref="B20:B82" si="7">SUM(C20:D20)</f>
        <v>53898</v>
      </c>
      <c r="C20" s="6">
        <v>26206</v>
      </c>
      <c r="D20" s="6">
        <v>27692</v>
      </c>
      <c r="E20" s="5"/>
      <c r="F20" s="6">
        <f t="shared" ref="F20:F82" si="8">SUM(G20:H20)</f>
        <v>54300</v>
      </c>
      <c r="G20" s="6">
        <v>26420</v>
      </c>
      <c r="H20" s="6">
        <v>27880</v>
      </c>
    </row>
    <row r="21" spans="1:8" ht="15.95" customHeight="1">
      <c r="A21" s="148" t="s">
        <v>37</v>
      </c>
      <c r="B21" s="150">
        <f t="shared" si="7"/>
        <v>169200</v>
      </c>
      <c r="C21" s="6">
        <v>82399</v>
      </c>
      <c r="D21" s="6">
        <v>86801</v>
      </c>
      <c r="E21" s="5"/>
      <c r="F21" s="6">
        <f t="shared" si="8"/>
        <v>169512</v>
      </c>
      <c r="G21" s="6">
        <v>82539</v>
      </c>
      <c r="H21" s="6">
        <v>86973</v>
      </c>
    </row>
    <row r="22" spans="1:8" ht="15.95" customHeight="1">
      <c r="A22" s="148" t="s">
        <v>38</v>
      </c>
      <c r="B22" s="150">
        <f t="shared" si="7"/>
        <v>30773</v>
      </c>
      <c r="C22" s="6">
        <v>15404</v>
      </c>
      <c r="D22" s="6">
        <v>15369</v>
      </c>
      <c r="E22" s="5"/>
      <c r="F22" s="6">
        <f t="shared" si="8"/>
        <v>30917</v>
      </c>
      <c r="G22" s="6">
        <v>15479</v>
      </c>
      <c r="H22" s="6">
        <v>15438</v>
      </c>
    </row>
    <row r="23" spans="1:8" ht="15.95" customHeight="1">
      <c r="A23" s="148" t="s">
        <v>39</v>
      </c>
      <c r="B23" s="150">
        <f t="shared" si="7"/>
        <v>13163</v>
      </c>
      <c r="C23" s="6">
        <v>6544</v>
      </c>
      <c r="D23" s="6">
        <v>6619</v>
      </c>
      <c r="E23" s="5"/>
      <c r="F23" s="6">
        <f t="shared" si="8"/>
        <v>13221</v>
      </c>
      <c r="G23" s="6">
        <v>6544</v>
      </c>
      <c r="H23" s="6">
        <v>6677</v>
      </c>
    </row>
    <row r="24" spans="1:8" ht="15.95" customHeight="1">
      <c r="A24" s="148" t="s">
        <v>40</v>
      </c>
      <c r="B24" s="150">
        <f t="shared" si="7"/>
        <v>46452</v>
      </c>
      <c r="C24" s="6">
        <v>23147</v>
      </c>
      <c r="D24" s="6">
        <v>23305</v>
      </c>
      <c r="E24" s="5"/>
      <c r="F24" s="6">
        <f t="shared" si="8"/>
        <v>46616</v>
      </c>
      <c r="G24" s="6">
        <v>23235</v>
      </c>
      <c r="H24" s="6">
        <v>23381</v>
      </c>
    </row>
    <row r="25" spans="1:8" ht="15.95" customHeight="1">
      <c r="A25" s="148" t="s">
        <v>41</v>
      </c>
      <c r="B25" s="150">
        <f t="shared" si="7"/>
        <v>25006</v>
      </c>
      <c r="C25" s="6">
        <v>12246</v>
      </c>
      <c r="D25" s="6">
        <v>12760</v>
      </c>
      <c r="E25" s="5"/>
      <c r="F25" s="6">
        <f t="shared" si="8"/>
        <v>25208</v>
      </c>
      <c r="G25" s="6">
        <v>12336</v>
      </c>
      <c r="H25" s="6">
        <v>12872</v>
      </c>
    </row>
    <row r="26" spans="1:8" ht="15.95" customHeight="1">
      <c r="A26" s="148" t="s">
        <v>42</v>
      </c>
      <c r="B26" s="150">
        <f t="shared" si="7"/>
        <v>93359</v>
      </c>
      <c r="C26" s="6">
        <v>44553</v>
      </c>
      <c r="D26" s="6">
        <v>48806</v>
      </c>
      <c r="E26" s="5"/>
      <c r="F26" s="6">
        <f t="shared" si="8"/>
        <v>93520</v>
      </c>
      <c r="G26" s="6">
        <v>44609</v>
      </c>
      <c r="H26" s="6">
        <v>48911</v>
      </c>
    </row>
    <row r="27" spans="1:8" ht="15.95" customHeight="1">
      <c r="A27" s="148" t="s">
        <v>43</v>
      </c>
      <c r="B27" s="150">
        <f t="shared" si="7"/>
        <v>43225</v>
      </c>
      <c r="C27" s="6">
        <v>20899</v>
      </c>
      <c r="D27" s="6">
        <v>22326</v>
      </c>
      <c r="E27" s="5"/>
      <c r="F27" s="6">
        <f t="shared" si="8"/>
        <v>43610</v>
      </c>
      <c r="G27" s="6">
        <v>21095</v>
      </c>
      <c r="H27" s="6">
        <v>22515</v>
      </c>
    </row>
    <row r="28" spans="1:8" ht="15.95" customHeight="1">
      <c r="A28" s="148" t="s">
        <v>44</v>
      </c>
      <c r="B28" s="150">
        <f t="shared" si="7"/>
        <v>55308</v>
      </c>
      <c r="C28" s="6">
        <v>27274</v>
      </c>
      <c r="D28" s="6">
        <v>28034</v>
      </c>
      <c r="E28" s="5"/>
      <c r="F28" s="6">
        <f t="shared" si="8"/>
        <v>55479</v>
      </c>
      <c r="G28" s="6">
        <v>27335</v>
      </c>
      <c r="H28" s="6">
        <v>28144</v>
      </c>
    </row>
    <row r="29" spans="1:8" ht="15.95" customHeight="1">
      <c r="A29" s="148" t="s">
        <v>45</v>
      </c>
      <c r="B29" s="150">
        <f t="shared" si="7"/>
        <v>57947</v>
      </c>
      <c r="C29" s="6">
        <v>27699</v>
      </c>
      <c r="D29" s="6">
        <v>30248</v>
      </c>
      <c r="E29" s="5"/>
      <c r="F29" s="6">
        <f t="shared" si="8"/>
        <v>58064</v>
      </c>
      <c r="G29" s="6">
        <v>27783</v>
      </c>
      <c r="H29" s="6">
        <v>30281</v>
      </c>
    </row>
    <row r="30" spans="1:8" ht="15.95" customHeight="1">
      <c r="A30" s="148" t="s">
        <v>46</v>
      </c>
      <c r="B30" s="150">
        <f t="shared" si="7"/>
        <v>18303</v>
      </c>
      <c r="C30" s="6">
        <v>9322</v>
      </c>
      <c r="D30" s="6">
        <v>8981</v>
      </c>
      <c r="E30" s="5"/>
      <c r="F30" s="6">
        <f t="shared" si="8"/>
        <v>18392</v>
      </c>
      <c r="G30" s="6">
        <v>9382</v>
      </c>
      <c r="H30" s="6">
        <v>9010</v>
      </c>
    </row>
    <row r="31" spans="1:8" ht="15.95" customHeight="1">
      <c r="A31" s="148" t="s">
        <v>47</v>
      </c>
      <c r="B31" s="150">
        <f t="shared" si="7"/>
        <v>56869</v>
      </c>
      <c r="C31" s="6">
        <v>26668</v>
      </c>
      <c r="D31" s="6">
        <v>30201</v>
      </c>
      <c r="E31" s="5"/>
      <c r="F31" s="6">
        <f t="shared" si="8"/>
        <v>56893</v>
      </c>
      <c r="G31" s="6">
        <v>26657</v>
      </c>
      <c r="H31" s="6">
        <v>30236</v>
      </c>
    </row>
    <row r="32" spans="1:8" ht="15.95" customHeight="1">
      <c r="A32" s="148" t="s">
        <v>48</v>
      </c>
      <c r="B32" s="150">
        <f t="shared" si="7"/>
        <v>46630</v>
      </c>
      <c r="C32" s="6">
        <v>22262</v>
      </c>
      <c r="D32" s="6">
        <v>24368</v>
      </c>
      <c r="E32" s="5"/>
      <c r="F32" s="6">
        <f t="shared" si="8"/>
        <v>46786</v>
      </c>
      <c r="G32" s="6">
        <v>22307</v>
      </c>
      <c r="H32" s="6">
        <v>24479</v>
      </c>
    </row>
    <row r="33" spans="1:8" ht="15.95" customHeight="1">
      <c r="A33" s="148" t="s">
        <v>49</v>
      </c>
      <c r="B33" s="150">
        <f t="shared" si="7"/>
        <v>43802</v>
      </c>
      <c r="C33" s="6">
        <v>20620</v>
      </c>
      <c r="D33" s="6">
        <v>23182</v>
      </c>
      <c r="E33" s="5"/>
      <c r="F33" s="6">
        <f t="shared" si="8"/>
        <v>43907</v>
      </c>
      <c r="G33" s="6">
        <v>20676</v>
      </c>
      <c r="H33" s="6">
        <v>23231</v>
      </c>
    </row>
    <row r="34" spans="1:8" ht="15.95" customHeight="1">
      <c r="A34" s="148" t="s">
        <v>50</v>
      </c>
      <c r="B34" s="150">
        <f t="shared" si="7"/>
        <v>5228</v>
      </c>
      <c r="C34" s="6">
        <v>2725</v>
      </c>
      <c r="D34" s="6">
        <v>2503</v>
      </c>
      <c r="E34" s="5"/>
      <c r="F34" s="6">
        <f t="shared" si="8"/>
        <v>5253</v>
      </c>
      <c r="G34" s="6">
        <v>2739</v>
      </c>
      <c r="H34" s="6">
        <v>2514</v>
      </c>
    </row>
    <row r="35" spans="1:8" ht="15.95" customHeight="1">
      <c r="A35" s="148" t="s">
        <v>51</v>
      </c>
      <c r="B35" s="150">
        <f t="shared" si="7"/>
        <v>6259</v>
      </c>
      <c r="C35" s="6">
        <v>3107</v>
      </c>
      <c r="D35" s="6">
        <v>3152</v>
      </c>
      <c r="E35" s="5"/>
      <c r="F35" s="6">
        <f t="shared" si="8"/>
        <v>6292</v>
      </c>
      <c r="G35" s="6">
        <v>3129</v>
      </c>
      <c r="H35" s="6">
        <v>3163</v>
      </c>
    </row>
    <row r="36" spans="1:8" ht="15.95" customHeight="1">
      <c r="A36" s="148" t="s">
        <v>52</v>
      </c>
      <c r="B36" s="150">
        <f t="shared" si="7"/>
        <v>54217</v>
      </c>
      <c r="C36" s="6">
        <v>25899</v>
      </c>
      <c r="D36" s="6">
        <v>28318</v>
      </c>
      <c r="E36" s="5"/>
      <c r="F36" s="6">
        <f t="shared" si="8"/>
        <v>54426</v>
      </c>
      <c r="G36" s="6">
        <v>26014</v>
      </c>
      <c r="H36" s="6">
        <v>28412</v>
      </c>
    </row>
    <row r="37" spans="1:8" ht="15.95" customHeight="1">
      <c r="A37" s="148" t="s">
        <v>53</v>
      </c>
      <c r="B37" s="150">
        <f t="shared" si="7"/>
        <v>122821</v>
      </c>
      <c r="C37" s="6">
        <v>61132</v>
      </c>
      <c r="D37" s="6">
        <v>61689</v>
      </c>
      <c r="E37" s="5"/>
      <c r="F37" s="6">
        <f t="shared" si="8"/>
        <v>123807</v>
      </c>
      <c r="G37" s="6">
        <v>61670</v>
      </c>
      <c r="H37" s="6">
        <v>62137</v>
      </c>
    </row>
    <row r="38" spans="1:8" ht="15.95" customHeight="1">
      <c r="A38" s="151" t="s">
        <v>54</v>
      </c>
      <c r="B38" s="150">
        <f t="shared" si="7"/>
        <v>9701</v>
      </c>
      <c r="C38" s="6">
        <v>4909</v>
      </c>
      <c r="D38" s="6">
        <v>4792</v>
      </c>
      <c r="E38" s="5"/>
      <c r="F38" s="6">
        <f t="shared" si="8"/>
        <v>9726</v>
      </c>
      <c r="G38" s="6">
        <v>4934</v>
      </c>
      <c r="H38" s="6">
        <v>4792</v>
      </c>
    </row>
    <row r="39" spans="1:8" s="126" customFormat="1" ht="24.95" customHeight="1">
      <c r="A39" s="146" t="s">
        <v>20</v>
      </c>
      <c r="B39" s="144">
        <f>SUM(C39:D39)</f>
        <v>723430</v>
      </c>
      <c r="C39" s="144">
        <f>SUM(C40:C55)</f>
        <v>363222</v>
      </c>
      <c r="D39" s="144">
        <f>SUM(D40:D55)</f>
        <v>360208</v>
      </c>
      <c r="E39" s="144"/>
      <c r="F39" s="144">
        <f t="shared" si="8"/>
        <v>729443</v>
      </c>
      <c r="G39" s="144">
        <f>SUM(G40:G55)</f>
        <v>366897</v>
      </c>
      <c r="H39" s="144">
        <f>SUM(H40:H55)</f>
        <v>362546</v>
      </c>
    </row>
    <row r="40" spans="1:8" ht="15.95" customHeight="1">
      <c r="A40" s="148" t="s">
        <v>20</v>
      </c>
      <c r="B40" s="6">
        <f>SUM(C40:D40)</f>
        <v>229313</v>
      </c>
      <c r="C40" s="6">
        <v>116034</v>
      </c>
      <c r="D40" s="6">
        <v>113279</v>
      </c>
      <c r="E40" s="6">
        <v>106995</v>
      </c>
      <c r="F40" s="6">
        <f t="shared" si="8"/>
        <v>231945</v>
      </c>
      <c r="G40" s="6">
        <v>117998</v>
      </c>
      <c r="H40" s="6">
        <v>113947</v>
      </c>
    </row>
    <row r="41" spans="1:8" ht="15.95" customHeight="1">
      <c r="A41" s="148" t="s">
        <v>55</v>
      </c>
      <c r="B41" s="6">
        <f t="shared" si="7"/>
        <v>72391</v>
      </c>
      <c r="C41" s="6">
        <v>35723</v>
      </c>
      <c r="D41" s="6">
        <v>36668</v>
      </c>
      <c r="E41" s="6">
        <v>34566</v>
      </c>
      <c r="F41" s="6">
        <f t="shared" si="8"/>
        <v>72876</v>
      </c>
      <c r="G41" s="6">
        <v>35964</v>
      </c>
      <c r="H41" s="6">
        <v>36912</v>
      </c>
    </row>
    <row r="42" spans="1:8" ht="15.95" customHeight="1">
      <c r="A42" s="148" t="s">
        <v>56</v>
      </c>
      <c r="B42" s="6">
        <f t="shared" si="7"/>
        <v>60492</v>
      </c>
      <c r="C42" s="6">
        <v>29763</v>
      </c>
      <c r="D42" s="6">
        <v>30729</v>
      </c>
      <c r="E42" s="6">
        <v>28858</v>
      </c>
      <c r="F42" s="6">
        <f t="shared" si="8"/>
        <v>60922</v>
      </c>
      <c r="G42" s="6">
        <v>29980</v>
      </c>
      <c r="H42" s="6">
        <v>30942</v>
      </c>
    </row>
    <row r="43" spans="1:8" ht="15.95" customHeight="1">
      <c r="A43" s="148" t="s">
        <v>57</v>
      </c>
      <c r="B43" s="6">
        <f t="shared" si="7"/>
        <v>5352</v>
      </c>
      <c r="C43" s="6">
        <v>2756</v>
      </c>
      <c r="D43" s="6">
        <v>2596</v>
      </c>
      <c r="E43" s="6">
        <v>2427</v>
      </c>
      <c r="F43" s="6">
        <f t="shared" si="8"/>
        <v>5383</v>
      </c>
      <c r="G43" s="6">
        <v>2763</v>
      </c>
      <c r="H43" s="6">
        <v>2620</v>
      </c>
    </row>
    <row r="44" spans="1:8" ht="15.95" customHeight="1">
      <c r="A44" s="148" t="s">
        <v>58</v>
      </c>
      <c r="B44" s="6">
        <f t="shared" si="7"/>
        <v>23404</v>
      </c>
      <c r="C44" s="6">
        <v>11693</v>
      </c>
      <c r="D44" s="6">
        <v>11711</v>
      </c>
      <c r="E44" s="6">
        <v>10953</v>
      </c>
      <c r="F44" s="6">
        <f t="shared" si="8"/>
        <v>23542</v>
      </c>
      <c r="G44" s="6">
        <v>11744</v>
      </c>
      <c r="H44" s="6">
        <v>11798</v>
      </c>
    </row>
    <row r="45" spans="1:8" ht="15.95" customHeight="1">
      <c r="A45" s="148" t="s">
        <v>59</v>
      </c>
      <c r="B45" s="6">
        <f t="shared" si="7"/>
        <v>34767</v>
      </c>
      <c r="C45" s="6">
        <v>17152</v>
      </c>
      <c r="D45" s="6">
        <v>17615</v>
      </c>
      <c r="E45" s="6">
        <v>16949</v>
      </c>
      <c r="F45" s="6">
        <f t="shared" si="8"/>
        <v>34952</v>
      </c>
      <c r="G45" s="6">
        <v>17259</v>
      </c>
      <c r="H45" s="6">
        <v>17693</v>
      </c>
    </row>
    <row r="46" spans="1:8" ht="15.95" customHeight="1">
      <c r="A46" s="148" t="s">
        <v>60</v>
      </c>
      <c r="B46" s="6">
        <f t="shared" si="7"/>
        <v>30870</v>
      </c>
      <c r="C46" s="6">
        <v>15220</v>
      </c>
      <c r="D46" s="6">
        <v>15650</v>
      </c>
      <c r="E46" s="6">
        <v>15231</v>
      </c>
      <c r="F46" s="6">
        <f t="shared" si="8"/>
        <v>30994</v>
      </c>
      <c r="G46" s="6">
        <v>15288</v>
      </c>
      <c r="H46" s="6">
        <v>15706</v>
      </c>
    </row>
    <row r="47" spans="1:8" ht="15.95" customHeight="1">
      <c r="A47" s="148" t="s">
        <v>61</v>
      </c>
      <c r="B47" s="6">
        <f t="shared" si="7"/>
        <v>25012</v>
      </c>
      <c r="C47" s="6">
        <v>12421</v>
      </c>
      <c r="D47" s="6">
        <v>12591</v>
      </c>
      <c r="E47" s="6">
        <v>11841</v>
      </c>
      <c r="F47" s="6">
        <f t="shared" si="8"/>
        <v>25223</v>
      </c>
      <c r="G47" s="6">
        <v>12541</v>
      </c>
      <c r="H47" s="6">
        <v>12682</v>
      </c>
    </row>
    <row r="48" spans="1:8" ht="15.95" customHeight="1">
      <c r="A48" s="148" t="s">
        <v>62</v>
      </c>
      <c r="B48" s="6">
        <f t="shared" si="7"/>
        <v>17863</v>
      </c>
      <c r="C48" s="6">
        <v>8890</v>
      </c>
      <c r="D48" s="6">
        <v>8973</v>
      </c>
      <c r="E48" s="6">
        <v>8430</v>
      </c>
      <c r="F48" s="6">
        <f t="shared" si="8"/>
        <v>17981</v>
      </c>
      <c r="G48" s="6">
        <v>8942</v>
      </c>
      <c r="H48" s="6">
        <v>9039</v>
      </c>
    </row>
    <row r="49" spans="1:8" ht="15.95" customHeight="1">
      <c r="A49" s="148" t="s">
        <v>63</v>
      </c>
      <c r="B49" s="6">
        <f t="shared" si="7"/>
        <v>128298</v>
      </c>
      <c r="C49" s="6">
        <v>64644</v>
      </c>
      <c r="D49" s="6">
        <v>63654</v>
      </c>
      <c r="E49" s="6">
        <v>58410</v>
      </c>
      <c r="F49" s="6">
        <f t="shared" si="8"/>
        <v>129406</v>
      </c>
      <c r="G49" s="6">
        <v>65237</v>
      </c>
      <c r="H49" s="6">
        <v>64169</v>
      </c>
    </row>
    <row r="50" spans="1:8" ht="15.95" customHeight="1">
      <c r="A50" s="148" t="s">
        <v>64</v>
      </c>
      <c r="B50" s="6">
        <f t="shared" si="7"/>
        <v>9691</v>
      </c>
      <c r="C50" s="6">
        <v>4795</v>
      </c>
      <c r="D50" s="6">
        <v>4896</v>
      </c>
      <c r="E50" s="6">
        <v>4777</v>
      </c>
      <c r="F50" s="6">
        <f t="shared" si="8"/>
        <v>9720</v>
      </c>
      <c r="G50" s="6">
        <v>4810</v>
      </c>
      <c r="H50" s="6">
        <v>4910</v>
      </c>
    </row>
    <row r="51" spans="1:8" ht="15.95" customHeight="1">
      <c r="A51" s="148" t="s">
        <v>65</v>
      </c>
      <c r="B51" s="6">
        <f t="shared" si="7"/>
        <v>16056</v>
      </c>
      <c r="C51" s="6">
        <v>7974</v>
      </c>
      <c r="D51" s="6">
        <v>8082</v>
      </c>
      <c r="E51" s="6">
        <v>7716</v>
      </c>
      <c r="F51" s="6">
        <f t="shared" si="8"/>
        <v>16126</v>
      </c>
      <c r="G51" s="6">
        <v>7988</v>
      </c>
      <c r="H51" s="6">
        <v>8138</v>
      </c>
    </row>
    <row r="52" spans="1:8" ht="15.95" customHeight="1">
      <c r="A52" s="148" t="s">
        <v>66</v>
      </c>
      <c r="B52" s="6">
        <f t="shared" si="7"/>
        <v>34475</v>
      </c>
      <c r="C52" s="6">
        <v>17646</v>
      </c>
      <c r="D52" s="6">
        <v>16829</v>
      </c>
      <c r="E52" s="6">
        <v>15355</v>
      </c>
      <c r="F52" s="6">
        <f t="shared" si="8"/>
        <v>34767</v>
      </c>
      <c r="G52" s="6">
        <v>17792</v>
      </c>
      <c r="H52" s="6">
        <v>16975</v>
      </c>
    </row>
    <row r="53" spans="1:8" ht="15.95" customHeight="1">
      <c r="A53" s="148" t="s">
        <v>67</v>
      </c>
      <c r="B53" s="6">
        <f t="shared" si="7"/>
        <v>15240</v>
      </c>
      <c r="C53" s="6">
        <v>8051</v>
      </c>
      <c r="D53" s="6">
        <v>7189</v>
      </c>
      <c r="E53" s="6">
        <v>6489</v>
      </c>
      <c r="F53" s="6">
        <f t="shared" si="8"/>
        <v>15330</v>
      </c>
      <c r="G53" s="6">
        <v>8099</v>
      </c>
      <c r="H53" s="6">
        <v>7231</v>
      </c>
    </row>
    <row r="54" spans="1:8" ht="15.95" customHeight="1">
      <c r="A54" s="148" t="s">
        <v>68</v>
      </c>
      <c r="B54" s="6">
        <f t="shared" si="7"/>
        <v>12701</v>
      </c>
      <c r="C54" s="6">
        <v>6588</v>
      </c>
      <c r="D54" s="6">
        <v>6113</v>
      </c>
      <c r="E54" s="6">
        <v>5730</v>
      </c>
      <c r="F54" s="6">
        <f t="shared" si="8"/>
        <v>12713</v>
      </c>
      <c r="G54" s="6">
        <v>6592</v>
      </c>
      <c r="H54" s="6">
        <v>6121</v>
      </c>
    </row>
    <row r="55" spans="1:8" ht="15.95" customHeight="1">
      <c r="A55" s="148" t="s">
        <v>69</v>
      </c>
      <c r="B55" s="6">
        <f t="shared" si="7"/>
        <v>7505</v>
      </c>
      <c r="C55" s="6">
        <v>3872</v>
      </c>
      <c r="D55" s="6">
        <v>3633</v>
      </c>
      <c r="E55" s="6">
        <v>3267</v>
      </c>
      <c r="F55" s="6">
        <f t="shared" si="8"/>
        <v>7563</v>
      </c>
      <c r="G55" s="6">
        <v>3900</v>
      </c>
      <c r="H55" s="6">
        <v>3663</v>
      </c>
    </row>
    <row r="56" spans="1:8" s="126" customFormat="1" ht="24.95" customHeight="1">
      <c r="A56" s="149" t="s">
        <v>21</v>
      </c>
      <c r="B56" s="152">
        <f t="shared" si="7"/>
        <v>428825</v>
      </c>
      <c r="C56" s="152">
        <f>SUM(C57:C64)</f>
        <v>211861</v>
      </c>
      <c r="D56" s="152">
        <f>SUM(D57:D64)</f>
        <v>216964</v>
      </c>
      <c r="E56" s="152"/>
      <c r="F56" s="152">
        <f t="shared" si="8"/>
        <v>430575</v>
      </c>
      <c r="G56" s="152">
        <f>SUM(G57:G64)</f>
        <v>212728</v>
      </c>
      <c r="H56" s="152">
        <f>SUM(H57:H64)</f>
        <v>217847</v>
      </c>
    </row>
    <row r="57" spans="1:8" ht="15.95" customHeight="1">
      <c r="A57" s="148" t="s">
        <v>21</v>
      </c>
      <c r="B57" s="6">
        <f t="shared" si="7"/>
        <v>134090</v>
      </c>
      <c r="C57" s="6">
        <v>65732</v>
      </c>
      <c r="D57" s="6">
        <v>68358</v>
      </c>
      <c r="E57" s="6">
        <v>65117</v>
      </c>
      <c r="F57" s="6">
        <f t="shared" si="8"/>
        <v>134542</v>
      </c>
      <c r="G57" s="6">
        <v>65982</v>
      </c>
      <c r="H57" s="6">
        <v>68560</v>
      </c>
    </row>
    <row r="58" spans="1:8" ht="15.95" customHeight="1">
      <c r="A58" s="148" t="s">
        <v>70</v>
      </c>
      <c r="B58" s="6">
        <f t="shared" si="7"/>
        <v>51702</v>
      </c>
      <c r="C58" s="6">
        <v>25605</v>
      </c>
      <c r="D58" s="6">
        <v>26097</v>
      </c>
      <c r="E58" s="6">
        <v>24863</v>
      </c>
      <c r="F58" s="6">
        <f t="shared" si="8"/>
        <v>51928</v>
      </c>
      <c r="G58" s="6">
        <v>25709</v>
      </c>
      <c r="H58" s="6">
        <v>26219</v>
      </c>
    </row>
    <row r="59" spans="1:8" ht="15.95" customHeight="1">
      <c r="A59" s="148" t="s">
        <v>71</v>
      </c>
      <c r="B59" s="6">
        <f t="shared" si="7"/>
        <v>78037</v>
      </c>
      <c r="C59" s="6">
        <v>38145</v>
      </c>
      <c r="D59" s="6">
        <v>39892</v>
      </c>
      <c r="E59" s="6">
        <v>37962</v>
      </c>
      <c r="F59" s="6">
        <f t="shared" si="8"/>
        <v>78437</v>
      </c>
      <c r="G59" s="6">
        <v>38328</v>
      </c>
      <c r="H59" s="6">
        <v>40109</v>
      </c>
    </row>
    <row r="60" spans="1:8" ht="15.95" customHeight="1">
      <c r="A60" s="148" t="s">
        <v>72</v>
      </c>
      <c r="B60" s="6">
        <f t="shared" si="7"/>
        <v>13350</v>
      </c>
      <c r="C60" s="6">
        <v>6614</v>
      </c>
      <c r="D60" s="6">
        <v>6736</v>
      </c>
      <c r="E60" s="6">
        <v>6373</v>
      </c>
      <c r="F60" s="6">
        <f t="shared" si="8"/>
        <v>13385</v>
      </c>
      <c r="G60" s="6">
        <v>6621</v>
      </c>
      <c r="H60" s="6">
        <v>6764</v>
      </c>
    </row>
    <row r="61" spans="1:8" ht="15.95" customHeight="1">
      <c r="A61" s="148" t="s">
        <v>73</v>
      </c>
      <c r="B61" s="6">
        <f t="shared" si="7"/>
        <v>61529</v>
      </c>
      <c r="C61" s="6">
        <v>30585</v>
      </c>
      <c r="D61" s="6">
        <v>30944</v>
      </c>
      <c r="E61" s="6">
        <v>29899</v>
      </c>
      <c r="F61" s="6">
        <f t="shared" si="8"/>
        <v>61700</v>
      </c>
      <c r="G61" s="6">
        <v>30682</v>
      </c>
      <c r="H61" s="6">
        <v>31018</v>
      </c>
    </row>
    <row r="62" spans="1:8" ht="15.95" customHeight="1">
      <c r="A62" s="148" t="s">
        <v>74</v>
      </c>
      <c r="B62" s="6">
        <f t="shared" si="7"/>
        <v>12171</v>
      </c>
      <c r="C62" s="6">
        <v>6126</v>
      </c>
      <c r="D62" s="6">
        <v>6045</v>
      </c>
      <c r="E62" s="6">
        <v>5734</v>
      </c>
      <c r="F62" s="6">
        <f t="shared" si="8"/>
        <v>12203</v>
      </c>
      <c r="G62" s="6">
        <v>6138</v>
      </c>
      <c r="H62" s="6">
        <v>6065</v>
      </c>
    </row>
    <row r="63" spans="1:8" ht="15.95" customHeight="1">
      <c r="A63" s="148" t="s">
        <v>75</v>
      </c>
      <c r="B63" s="6">
        <f t="shared" si="7"/>
        <v>39729</v>
      </c>
      <c r="C63" s="6">
        <v>19508</v>
      </c>
      <c r="D63" s="6">
        <v>20221</v>
      </c>
      <c r="E63" s="6">
        <v>19355</v>
      </c>
      <c r="F63" s="6">
        <f t="shared" si="8"/>
        <v>39875</v>
      </c>
      <c r="G63" s="6">
        <v>19576</v>
      </c>
      <c r="H63" s="6">
        <v>20299</v>
      </c>
    </row>
    <row r="64" spans="1:8" ht="15.95" customHeight="1">
      <c r="A64" s="148" t="s">
        <v>76</v>
      </c>
      <c r="B64" s="6">
        <f t="shared" si="7"/>
        <v>38217</v>
      </c>
      <c r="C64" s="6">
        <v>19546</v>
      </c>
      <c r="D64" s="6">
        <v>18671</v>
      </c>
      <c r="E64" s="6">
        <v>17445</v>
      </c>
      <c r="F64" s="6">
        <f t="shared" si="8"/>
        <v>38505</v>
      </c>
      <c r="G64" s="6">
        <v>19692</v>
      </c>
      <c r="H64" s="6">
        <v>18813</v>
      </c>
    </row>
    <row r="65" spans="1:8" s="126" customFormat="1" ht="24.95" customHeight="1">
      <c r="A65" s="149" t="s">
        <v>22</v>
      </c>
      <c r="B65" s="152">
        <f t="shared" si="7"/>
        <v>377791</v>
      </c>
      <c r="C65" s="152">
        <f>SUM(C66:C75)</f>
        <v>184886</v>
      </c>
      <c r="D65" s="152">
        <f>SUM(D66:D75)</f>
        <v>192905</v>
      </c>
      <c r="E65" s="152"/>
      <c r="F65" s="152">
        <f t="shared" si="8"/>
        <v>380074</v>
      </c>
      <c r="G65" s="152">
        <f>SUM(G66:G75)</f>
        <v>185898</v>
      </c>
      <c r="H65" s="152">
        <f>SUM(H66:H75)</f>
        <v>194176</v>
      </c>
    </row>
    <row r="66" spans="1:8" ht="15.95" customHeight="1">
      <c r="A66" s="148" t="s">
        <v>22</v>
      </c>
      <c r="B66" s="6">
        <f t="shared" si="7"/>
        <v>106426</v>
      </c>
      <c r="C66" s="6">
        <v>51136</v>
      </c>
      <c r="D66" s="6">
        <v>55290</v>
      </c>
      <c r="E66" s="6">
        <v>52921</v>
      </c>
      <c r="F66" s="6">
        <f t="shared" si="8"/>
        <v>106937</v>
      </c>
      <c r="G66" s="6">
        <v>51339</v>
      </c>
      <c r="H66" s="6">
        <v>55598</v>
      </c>
    </row>
    <row r="67" spans="1:8" ht="15.95" customHeight="1">
      <c r="A67" s="148" t="s">
        <v>77</v>
      </c>
      <c r="B67" s="6">
        <f t="shared" si="7"/>
        <v>36934</v>
      </c>
      <c r="C67" s="6">
        <v>17989</v>
      </c>
      <c r="D67" s="6">
        <v>18945</v>
      </c>
      <c r="E67" s="6">
        <v>18018</v>
      </c>
      <c r="F67" s="6">
        <f t="shared" si="8"/>
        <v>37063</v>
      </c>
      <c r="G67" s="6">
        <v>18015</v>
      </c>
      <c r="H67" s="6">
        <v>19048</v>
      </c>
    </row>
    <row r="68" spans="1:8" ht="15.95" customHeight="1">
      <c r="A68" s="148" t="s">
        <v>78</v>
      </c>
      <c r="B68" s="6">
        <f t="shared" si="7"/>
        <v>37997</v>
      </c>
      <c r="C68" s="6">
        <v>18551</v>
      </c>
      <c r="D68" s="6">
        <v>19446</v>
      </c>
      <c r="E68" s="6">
        <v>18494</v>
      </c>
      <c r="F68" s="6">
        <f t="shared" si="8"/>
        <v>38176</v>
      </c>
      <c r="G68" s="6">
        <v>18617</v>
      </c>
      <c r="H68" s="6">
        <v>19559</v>
      </c>
    </row>
    <row r="69" spans="1:8" ht="15.95" customHeight="1">
      <c r="A69" s="148" t="s">
        <v>79</v>
      </c>
      <c r="B69" s="6">
        <f t="shared" si="7"/>
        <v>30450</v>
      </c>
      <c r="C69" s="6">
        <v>15017</v>
      </c>
      <c r="D69" s="6">
        <v>15433</v>
      </c>
      <c r="E69" s="6">
        <v>14450</v>
      </c>
      <c r="F69" s="6">
        <f t="shared" si="8"/>
        <v>30689</v>
      </c>
      <c r="G69" s="6">
        <v>15139</v>
      </c>
      <c r="H69" s="6">
        <v>15550</v>
      </c>
    </row>
    <row r="70" spans="1:8" ht="15.95" customHeight="1">
      <c r="A70" s="148" t="s">
        <v>80</v>
      </c>
      <c r="B70" s="6">
        <f t="shared" si="7"/>
        <v>41286</v>
      </c>
      <c r="C70" s="6">
        <v>20420</v>
      </c>
      <c r="D70" s="6">
        <v>20866</v>
      </c>
      <c r="E70" s="6">
        <v>19314</v>
      </c>
      <c r="F70" s="6">
        <f t="shared" si="8"/>
        <v>41575</v>
      </c>
      <c r="G70" s="6">
        <v>20577</v>
      </c>
      <c r="H70" s="6">
        <v>20998</v>
      </c>
    </row>
    <row r="71" spans="1:8" ht="15.95" customHeight="1">
      <c r="A71" s="148" t="s">
        <v>81</v>
      </c>
      <c r="B71" s="6">
        <f t="shared" si="7"/>
        <v>18478</v>
      </c>
      <c r="C71" s="6">
        <v>9167</v>
      </c>
      <c r="D71" s="6">
        <v>9311</v>
      </c>
      <c r="E71" s="6">
        <v>8646</v>
      </c>
      <c r="F71" s="6">
        <f t="shared" si="8"/>
        <v>18616</v>
      </c>
      <c r="G71" s="6">
        <v>9239</v>
      </c>
      <c r="H71" s="6">
        <v>9377</v>
      </c>
    </row>
    <row r="72" spans="1:8" ht="15.95" customHeight="1">
      <c r="A72" s="148" t="s">
        <v>82</v>
      </c>
      <c r="B72" s="6">
        <f t="shared" si="7"/>
        <v>20990</v>
      </c>
      <c r="C72" s="6">
        <v>10273</v>
      </c>
      <c r="D72" s="6">
        <v>10717</v>
      </c>
      <c r="E72" s="6">
        <v>10014</v>
      </c>
      <c r="F72" s="6">
        <f t="shared" si="8"/>
        <v>21121</v>
      </c>
      <c r="G72" s="6">
        <v>10341</v>
      </c>
      <c r="H72" s="6">
        <v>10780</v>
      </c>
    </row>
    <row r="73" spans="1:8" ht="15.95" customHeight="1">
      <c r="A73" s="148" t="s">
        <v>83</v>
      </c>
      <c r="B73" s="6">
        <f t="shared" si="7"/>
        <v>19375</v>
      </c>
      <c r="C73" s="6">
        <v>9326</v>
      </c>
      <c r="D73" s="6">
        <v>10049</v>
      </c>
      <c r="E73" s="6">
        <v>9346</v>
      </c>
      <c r="F73" s="6">
        <f t="shared" si="8"/>
        <v>19533</v>
      </c>
      <c r="G73" s="6">
        <v>9402</v>
      </c>
      <c r="H73" s="6">
        <v>10131</v>
      </c>
    </row>
    <row r="74" spans="1:8" ht="15.95" customHeight="1">
      <c r="A74" s="148" t="s">
        <v>84</v>
      </c>
      <c r="B74" s="6">
        <f t="shared" si="7"/>
        <v>25221</v>
      </c>
      <c r="C74" s="6">
        <v>12106</v>
      </c>
      <c r="D74" s="6">
        <v>13115</v>
      </c>
      <c r="E74" s="6">
        <v>12175</v>
      </c>
      <c r="F74" s="6">
        <f t="shared" si="8"/>
        <v>25411</v>
      </c>
      <c r="G74" s="6">
        <v>12198</v>
      </c>
      <c r="H74" s="6">
        <v>13213</v>
      </c>
    </row>
    <row r="75" spans="1:8" ht="15.95" customHeight="1">
      <c r="A75" s="148" t="s">
        <v>85</v>
      </c>
      <c r="B75" s="6">
        <f t="shared" si="7"/>
        <v>40634</v>
      </c>
      <c r="C75" s="6">
        <v>20901</v>
      </c>
      <c r="D75" s="6">
        <v>19733</v>
      </c>
      <c r="E75" s="6">
        <v>17889</v>
      </c>
      <c r="F75" s="6">
        <f t="shared" si="8"/>
        <v>40953</v>
      </c>
      <c r="G75" s="6">
        <v>21031</v>
      </c>
      <c r="H75" s="6">
        <v>19922</v>
      </c>
    </row>
    <row r="76" spans="1:8" s="153" customFormat="1" ht="24.95" customHeight="1">
      <c r="A76" s="149" t="s">
        <v>23</v>
      </c>
      <c r="B76" s="152">
        <f t="shared" si="7"/>
        <v>278588</v>
      </c>
      <c r="C76" s="152">
        <f>SUM(C77:C87)</f>
        <v>139826</v>
      </c>
      <c r="D76" s="152">
        <f>SUM(D77:D87)</f>
        <v>138762</v>
      </c>
      <c r="E76" s="152"/>
      <c r="F76" s="152">
        <f t="shared" si="8"/>
        <v>280853</v>
      </c>
      <c r="G76" s="152">
        <f>SUM(G77:G87)</f>
        <v>140949</v>
      </c>
      <c r="H76" s="152">
        <f>SUM(H77:H87)</f>
        <v>139904</v>
      </c>
    </row>
    <row r="77" spans="1:8" ht="15.95" customHeight="1">
      <c r="A77" s="148" t="s">
        <v>86</v>
      </c>
      <c r="B77" s="6">
        <f t="shared" si="7"/>
        <v>53735</v>
      </c>
      <c r="C77" s="6">
        <v>26683</v>
      </c>
      <c r="D77" s="6">
        <v>27052</v>
      </c>
      <c r="E77" s="6">
        <v>24699</v>
      </c>
      <c r="F77" s="6">
        <f t="shared" si="8"/>
        <v>54288</v>
      </c>
      <c r="G77" s="6">
        <v>26946</v>
      </c>
      <c r="H77" s="6">
        <v>27342</v>
      </c>
    </row>
    <row r="78" spans="1:8" ht="15.95" customHeight="1">
      <c r="A78" s="148" t="s">
        <v>87</v>
      </c>
      <c r="B78" s="6">
        <f t="shared" si="7"/>
        <v>46486</v>
      </c>
      <c r="C78" s="6">
        <v>23397</v>
      </c>
      <c r="D78" s="6">
        <v>23089</v>
      </c>
      <c r="E78" s="6">
        <v>21803</v>
      </c>
      <c r="F78" s="6">
        <f t="shared" si="8"/>
        <v>46833</v>
      </c>
      <c r="G78" s="6">
        <v>23567</v>
      </c>
      <c r="H78" s="6">
        <v>23266</v>
      </c>
    </row>
    <row r="79" spans="1:8" ht="15.95" customHeight="1">
      <c r="A79" s="148" t="s">
        <v>88</v>
      </c>
      <c r="B79" s="6">
        <f t="shared" si="7"/>
        <v>48794</v>
      </c>
      <c r="C79" s="6">
        <v>24678</v>
      </c>
      <c r="D79" s="6">
        <v>24116</v>
      </c>
      <c r="E79" s="6">
        <v>22038</v>
      </c>
      <c r="F79" s="6">
        <f t="shared" si="8"/>
        <v>49301</v>
      </c>
      <c r="G79" s="6">
        <v>24925</v>
      </c>
      <c r="H79" s="6">
        <v>24376</v>
      </c>
    </row>
    <row r="80" spans="1:8" ht="15.95" customHeight="1">
      <c r="A80" s="148" t="s">
        <v>89</v>
      </c>
      <c r="B80" s="6">
        <f t="shared" si="7"/>
        <v>16034</v>
      </c>
      <c r="C80" s="6">
        <v>7993</v>
      </c>
      <c r="D80" s="6">
        <v>8041</v>
      </c>
      <c r="E80" s="6">
        <v>7417</v>
      </c>
      <c r="F80" s="6">
        <f t="shared" si="8"/>
        <v>16197</v>
      </c>
      <c r="G80" s="6">
        <v>8085</v>
      </c>
      <c r="H80" s="6">
        <v>8112</v>
      </c>
    </row>
    <row r="81" spans="1:8" ht="15.95" customHeight="1">
      <c r="A81" s="148" t="s">
        <v>90</v>
      </c>
      <c r="B81" s="6">
        <f t="shared" si="7"/>
        <v>29220</v>
      </c>
      <c r="C81" s="6">
        <v>14703</v>
      </c>
      <c r="D81" s="6">
        <v>14517</v>
      </c>
      <c r="E81" s="6">
        <v>13200</v>
      </c>
      <c r="F81" s="6">
        <f t="shared" si="8"/>
        <v>29552</v>
      </c>
      <c r="G81" s="6">
        <v>14876</v>
      </c>
      <c r="H81" s="6">
        <v>14676</v>
      </c>
    </row>
    <row r="82" spans="1:8" ht="15.95" customHeight="1">
      <c r="A82" s="148" t="s">
        <v>91</v>
      </c>
      <c r="B82" s="6">
        <f t="shared" si="7"/>
        <v>20863</v>
      </c>
      <c r="C82" s="6">
        <v>10330</v>
      </c>
      <c r="D82" s="6">
        <v>10533</v>
      </c>
      <c r="E82" s="6">
        <v>10266</v>
      </c>
      <c r="F82" s="6">
        <f t="shared" si="8"/>
        <v>20901</v>
      </c>
      <c r="G82" s="6">
        <v>10336</v>
      </c>
      <c r="H82" s="6">
        <v>10565</v>
      </c>
    </row>
    <row r="83" spans="1:8" ht="15.95" customHeight="1">
      <c r="A83" s="148" t="s">
        <v>92</v>
      </c>
      <c r="B83" s="6">
        <f>SUM(C83:D83)</f>
        <v>14848</v>
      </c>
      <c r="C83" s="6">
        <v>7538</v>
      </c>
      <c r="D83" s="6">
        <v>7310</v>
      </c>
      <c r="E83" s="6">
        <v>7053</v>
      </c>
      <c r="F83" s="6">
        <f>SUM(G83:H83)</f>
        <v>14888</v>
      </c>
      <c r="G83" s="6">
        <v>7558</v>
      </c>
      <c r="H83" s="6">
        <v>7330</v>
      </c>
    </row>
    <row r="84" spans="1:8" ht="15.95" customHeight="1">
      <c r="A84" s="148" t="s">
        <v>93</v>
      </c>
      <c r="B84" s="6">
        <f>SUM(C84:D84)</f>
        <v>16727</v>
      </c>
      <c r="C84" s="6">
        <v>8324</v>
      </c>
      <c r="D84" s="6">
        <v>8403</v>
      </c>
      <c r="E84" s="6">
        <v>7964</v>
      </c>
      <c r="F84" s="6">
        <f>SUM(G84:H84)</f>
        <v>16788</v>
      </c>
      <c r="G84" s="6">
        <v>8351</v>
      </c>
      <c r="H84" s="6">
        <v>8437</v>
      </c>
    </row>
    <row r="85" spans="1:8" ht="15.95" customHeight="1">
      <c r="A85" s="148" t="s">
        <v>94</v>
      </c>
      <c r="B85" s="6">
        <f>SUM(C85:D85)</f>
        <v>9187</v>
      </c>
      <c r="C85" s="6">
        <v>4708</v>
      </c>
      <c r="D85" s="6">
        <v>4479</v>
      </c>
      <c r="E85" s="6">
        <v>4341</v>
      </c>
      <c r="F85" s="6">
        <f>SUM(G85:H85)</f>
        <v>9193</v>
      </c>
      <c r="G85" s="6">
        <v>4721</v>
      </c>
      <c r="H85" s="6">
        <v>4472</v>
      </c>
    </row>
    <row r="86" spans="1:8" ht="15.95" customHeight="1">
      <c r="A86" s="148" t="s">
        <v>95</v>
      </c>
      <c r="B86" s="6">
        <f>SUM(C86:D86)</f>
        <v>15958</v>
      </c>
      <c r="C86" s="6">
        <v>8059</v>
      </c>
      <c r="D86" s="6">
        <v>7899</v>
      </c>
      <c r="E86" s="6">
        <v>7344</v>
      </c>
      <c r="F86" s="6">
        <f>SUM(G86:H86)</f>
        <v>16071</v>
      </c>
      <c r="G86" s="6">
        <v>8123</v>
      </c>
      <c r="H86" s="6">
        <v>7948</v>
      </c>
    </row>
    <row r="87" spans="1:8" ht="15.95" customHeight="1">
      <c r="A87" s="148" t="s">
        <v>96</v>
      </c>
      <c r="B87" s="6">
        <f>SUM(C87:D87)</f>
        <v>6736</v>
      </c>
      <c r="C87" s="6">
        <v>3413</v>
      </c>
      <c r="D87" s="6">
        <v>3323</v>
      </c>
      <c r="E87" s="6">
        <v>3120</v>
      </c>
      <c r="F87" s="6">
        <f>SUM(G87:H87)</f>
        <v>6841</v>
      </c>
      <c r="G87" s="6">
        <v>3461</v>
      </c>
      <c r="H87" s="6">
        <v>3380</v>
      </c>
    </row>
    <row r="88" spans="1:8" s="153" customFormat="1" ht="24.95" customHeight="1">
      <c r="A88" s="149" t="s">
        <v>24</v>
      </c>
      <c r="B88" s="154">
        <f t="shared" ref="B88:H88" si="9">SUM(B89:B101)</f>
        <v>351006</v>
      </c>
      <c r="C88" s="154">
        <f>SUM(C89:C101)</f>
        <v>178367</v>
      </c>
      <c r="D88" s="154">
        <f>SUM(D89:D101)</f>
        <v>172639</v>
      </c>
      <c r="E88" s="154">
        <f t="shared" si="9"/>
        <v>163086</v>
      </c>
      <c r="F88" s="154">
        <f t="shared" si="9"/>
        <v>352923</v>
      </c>
      <c r="G88" s="154">
        <f t="shared" si="9"/>
        <v>179271</v>
      </c>
      <c r="H88" s="154">
        <f t="shared" si="9"/>
        <v>173652</v>
      </c>
    </row>
    <row r="89" spans="1:8" ht="15.95" customHeight="1">
      <c r="A89" s="148" t="s">
        <v>24</v>
      </c>
      <c r="B89" s="6">
        <f t="shared" ref="B89:B101" si="10">SUM(C89:D89)</f>
        <v>90719</v>
      </c>
      <c r="C89" s="6">
        <v>46134</v>
      </c>
      <c r="D89" s="6">
        <v>44585</v>
      </c>
      <c r="E89" s="6">
        <v>44712</v>
      </c>
      <c r="F89" s="6">
        <f t="shared" ref="F89:F101" si="11">SUM(G89:H89)</f>
        <v>91064</v>
      </c>
      <c r="G89" s="6">
        <v>46296</v>
      </c>
      <c r="H89" s="6">
        <v>44768</v>
      </c>
    </row>
    <row r="90" spans="1:8" ht="15.95" customHeight="1">
      <c r="A90" s="148" t="s">
        <v>97</v>
      </c>
      <c r="B90" s="6">
        <f t="shared" si="10"/>
        <v>25672</v>
      </c>
      <c r="C90" s="6">
        <v>12649</v>
      </c>
      <c r="D90" s="6">
        <v>13023</v>
      </c>
      <c r="E90" s="6">
        <v>12283</v>
      </c>
      <c r="F90" s="6">
        <f t="shared" si="11"/>
        <v>25827</v>
      </c>
      <c r="G90" s="6">
        <v>12730</v>
      </c>
      <c r="H90" s="6">
        <v>13097</v>
      </c>
    </row>
    <row r="91" spans="1:8" ht="15.95" customHeight="1">
      <c r="A91" s="148" t="s">
        <v>98</v>
      </c>
      <c r="B91" s="6">
        <f t="shared" si="10"/>
        <v>35559</v>
      </c>
      <c r="C91" s="6">
        <v>18359</v>
      </c>
      <c r="D91" s="6">
        <v>17200</v>
      </c>
      <c r="E91" s="6">
        <v>16439</v>
      </c>
      <c r="F91" s="6">
        <f t="shared" si="11"/>
        <v>35808</v>
      </c>
      <c r="G91" s="6">
        <v>18482</v>
      </c>
      <c r="H91" s="6">
        <v>17326</v>
      </c>
    </row>
    <row r="92" spans="1:8" ht="15.95" customHeight="1">
      <c r="A92" s="148" t="s">
        <v>99</v>
      </c>
      <c r="B92" s="6">
        <f t="shared" si="10"/>
        <v>11258</v>
      </c>
      <c r="C92" s="6">
        <v>5541</v>
      </c>
      <c r="D92" s="6">
        <v>5717</v>
      </c>
      <c r="E92" s="6">
        <v>5476</v>
      </c>
      <c r="F92" s="6">
        <f t="shared" si="11"/>
        <v>11292</v>
      </c>
      <c r="G92" s="6">
        <v>5536</v>
      </c>
      <c r="H92" s="6">
        <v>5756</v>
      </c>
    </row>
    <row r="93" spans="1:8" ht="15.95" customHeight="1">
      <c r="A93" s="148" t="s">
        <v>100</v>
      </c>
      <c r="B93" s="6">
        <f t="shared" si="10"/>
        <v>26502</v>
      </c>
      <c r="C93" s="6">
        <v>13867</v>
      </c>
      <c r="D93" s="6">
        <v>12635</v>
      </c>
      <c r="E93" s="6">
        <v>11601</v>
      </c>
      <c r="F93" s="6">
        <f t="shared" si="11"/>
        <v>26700</v>
      </c>
      <c r="G93" s="6">
        <v>13932</v>
      </c>
      <c r="H93" s="6">
        <v>12768</v>
      </c>
    </row>
    <row r="94" spans="1:8" ht="15.95" customHeight="1">
      <c r="A94" s="148" t="s">
        <v>101</v>
      </c>
      <c r="B94" s="6">
        <f t="shared" si="10"/>
        <v>22726</v>
      </c>
      <c r="C94" s="6">
        <v>11865</v>
      </c>
      <c r="D94" s="6">
        <v>10861</v>
      </c>
      <c r="E94" s="6">
        <v>10056</v>
      </c>
      <c r="F94" s="6">
        <f t="shared" si="11"/>
        <v>22865</v>
      </c>
      <c r="G94" s="6">
        <v>11910</v>
      </c>
      <c r="H94" s="6">
        <v>10955</v>
      </c>
    </row>
    <row r="95" spans="1:8" ht="15.95" customHeight="1">
      <c r="A95" s="148" t="s">
        <v>102</v>
      </c>
      <c r="B95" s="6">
        <f t="shared" si="10"/>
        <v>25674</v>
      </c>
      <c r="C95" s="6">
        <v>13116</v>
      </c>
      <c r="D95" s="6">
        <v>12558</v>
      </c>
      <c r="E95" s="6">
        <v>15259</v>
      </c>
      <c r="F95" s="6">
        <f t="shared" si="11"/>
        <v>25782</v>
      </c>
      <c r="G95" s="6">
        <v>13146</v>
      </c>
      <c r="H95" s="6">
        <v>12636</v>
      </c>
    </row>
    <row r="96" spans="1:8" ht="15.95" customHeight="1">
      <c r="A96" s="148" t="s">
        <v>103</v>
      </c>
      <c r="B96" s="6">
        <f t="shared" si="10"/>
        <v>34371</v>
      </c>
      <c r="C96" s="6">
        <v>17290</v>
      </c>
      <c r="D96" s="6">
        <v>17081</v>
      </c>
      <c r="E96" s="6">
        <v>16053</v>
      </c>
      <c r="F96" s="6">
        <f t="shared" si="11"/>
        <v>34661</v>
      </c>
      <c r="G96" s="6">
        <v>17454</v>
      </c>
      <c r="H96" s="6">
        <v>17207</v>
      </c>
    </row>
    <row r="97" spans="1:8" ht="15.95" customHeight="1">
      <c r="A97" s="148" t="s">
        <v>104</v>
      </c>
      <c r="B97" s="6">
        <f t="shared" si="10"/>
        <v>14194</v>
      </c>
      <c r="C97" s="6">
        <v>7228</v>
      </c>
      <c r="D97" s="6">
        <v>6966</v>
      </c>
      <c r="E97" s="6">
        <v>6408</v>
      </c>
      <c r="F97" s="6">
        <f t="shared" si="11"/>
        <v>14241</v>
      </c>
      <c r="G97" s="6">
        <v>7248</v>
      </c>
      <c r="H97" s="6">
        <v>6993</v>
      </c>
    </row>
    <row r="98" spans="1:8" ht="15.95" customHeight="1">
      <c r="A98" s="148" t="s">
        <v>105</v>
      </c>
      <c r="B98" s="6">
        <f t="shared" si="10"/>
        <v>37479</v>
      </c>
      <c r="C98" s="6">
        <v>18576</v>
      </c>
      <c r="D98" s="6">
        <v>18903</v>
      </c>
      <c r="E98" s="6">
        <v>18254</v>
      </c>
      <c r="F98" s="6">
        <f t="shared" si="11"/>
        <v>37621</v>
      </c>
      <c r="G98" s="6">
        <v>18684</v>
      </c>
      <c r="H98" s="6">
        <v>18937</v>
      </c>
    </row>
    <row r="99" spans="1:8" ht="15.95" customHeight="1">
      <c r="A99" s="148" t="s">
        <v>106</v>
      </c>
      <c r="B99" s="6">
        <f t="shared" si="10"/>
        <v>15142</v>
      </c>
      <c r="C99" s="6">
        <v>7721</v>
      </c>
      <c r="D99" s="6">
        <v>7421</v>
      </c>
      <c r="E99" s="6">
        <v>6545</v>
      </c>
      <c r="F99" s="6">
        <f t="shared" si="11"/>
        <v>15280</v>
      </c>
      <c r="G99" s="6">
        <v>7801</v>
      </c>
      <c r="H99" s="6">
        <v>7479</v>
      </c>
    </row>
    <row r="100" spans="1:8" ht="15.95" customHeight="1">
      <c r="A100" s="148" t="s">
        <v>107</v>
      </c>
      <c r="B100" s="6">
        <f t="shared" si="10"/>
        <v>4109</v>
      </c>
      <c r="C100" s="6">
        <v>2060</v>
      </c>
      <c r="D100" s="6">
        <v>2049</v>
      </c>
      <c r="E100" s="6"/>
      <c r="F100" s="6">
        <f t="shared" si="11"/>
        <v>4147</v>
      </c>
      <c r="G100" s="6">
        <v>2081</v>
      </c>
      <c r="H100" s="6">
        <v>2066</v>
      </c>
    </row>
    <row r="101" spans="1:8" ht="15.95" customHeight="1">
      <c r="A101" s="148" t="s">
        <v>108</v>
      </c>
      <c r="B101" s="6">
        <f t="shared" si="10"/>
        <v>7601</v>
      </c>
      <c r="C101" s="6">
        <v>3961</v>
      </c>
      <c r="D101" s="6">
        <v>3640</v>
      </c>
      <c r="E101" s="6"/>
      <c r="F101" s="6">
        <f t="shared" si="11"/>
        <v>7635</v>
      </c>
      <c r="G101" s="6">
        <v>3971</v>
      </c>
      <c r="H101" s="6">
        <v>3664</v>
      </c>
    </row>
    <row r="102" spans="1:8" s="126" customFormat="1" ht="24.95" customHeight="1">
      <c r="A102" s="149" t="s">
        <v>25</v>
      </c>
      <c r="B102" s="154">
        <f t="shared" ref="B102:H102" si="12">SUM(B103:B108)</f>
        <v>313778</v>
      </c>
      <c r="C102" s="154">
        <f>SUM(C103:C108)</f>
        <v>159769</v>
      </c>
      <c r="D102" s="154">
        <f>SUM(D103:D108)</f>
        <v>154009</v>
      </c>
      <c r="E102" s="154">
        <f t="shared" si="12"/>
        <v>143848</v>
      </c>
      <c r="F102" s="154">
        <f t="shared" si="12"/>
        <v>315404</v>
      </c>
      <c r="G102" s="154">
        <f t="shared" si="12"/>
        <v>160424</v>
      </c>
      <c r="H102" s="154">
        <f t="shared" si="12"/>
        <v>154980</v>
      </c>
    </row>
    <row r="103" spans="1:8" ht="15.95" customHeight="1">
      <c r="A103" s="148" t="s">
        <v>25</v>
      </c>
      <c r="B103" s="6">
        <f t="shared" ref="B103:B109" si="13">SUM(C103:D103)</f>
        <v>76559</v>
      </c>
      <c r="C103" s="6">
        <v>37836</v>
      </c>
      <c r="D103" s="6">
        <v>38723</v>
      </c>
      <c r="E103" s="6">
        <v>36671</v>
      </c>
      <c r="F103" s="6">
        <f t="shared" ref="F103:F109" si="14">SUM(G103:H103)</f>
        <v>76774</v>
      </c>
      <c r="G103" s="6">
        <v>37905</v>
      </c>
      <c r="H103" s="6">
        <v>38869</v>
      </c>
    </row>
    <row r="104" spans="1:8" ht="15.95" customHeight="1">
      <c r="A104" s="148" t="s">
        <v>109</v>
      </c>
      <c r="B104" s="6">
        <f t="shared" si="13"/>
        <v>104642</v>
      </c>
      <c r="C104" s="6">
        <v>53780</v>
      </c>
      <c r="D104" s="6">
        <v>50862</v>
      </c>
      <c r="E104" s="6">
        <v>47761</v>
      </c>
      <c r="F104" s="6">
        <f t="shared" si="14"/>
        <v>105335</v>
      </c>
      <c r="G104" s="6">
        <v>54119</v>
      </c>
      <c r="H104" s="6">
        <v>51216</v>
      </c>
    </row>
    <row r="105" spans="1:8" ht="15.95" customHeight="1">
      <c r="A105" s="148" t="s">
        <v>110</v>
      </c>
      <c r="B105" s="6">
        <f t="shared" si="13"/>
        <v>44656</v>
      </c>
      <c r="C105" s="6">
        <v>22910</v>
      </c>
      <c r="D105" s="6">
        <v>21746</v>
      </c>
      <c r="E105" s="6">
        <v>20612</v>
      </c>
      <c r="F105" s="6">
        <f t="shared" si="14"/>
        <v>44789</v>
      </c>
      <c r="G105" s="6">
        <v>22930</v>
      </c>
      <c r="H105" s="6">
        <v>21859</v>
      </c>
    </row>
    <row r="106" spans="1:8" ht="15.95" customHeight="1">
      <c r="A106" s="148" t="s">
        <v>111</v>
      </c>
      <c r="B106" s="6">
        <f t="shared" si="13"/>
        <v>28111</v>
      </c>
      <c r="C106" s="6">
        <v>14745</v>
      </c>
      <c r="D106" s="6">
        <v>13366</v>
      </c>
      <c r="E106" s="6">
        <v>11696</v>
      </c>
      <c r="F106" s="6">
        <f t="shared" si="14"/>
        <v>28445</v>
      </c>
      <c r="G106" s="6">
        <v>14908</v>
      </c>
      <c r="H106" s="6">
        <v>13537</v>
      </c>
    </row>
    <row r="107" spans="1:8" ht="15.95" customHeight="1">
      <c r="A107" s="148" t="s">
        <v>112</v>
      </c>
      <c r="B107" s="6">
        <f t="shared" si="13"/>
        <v>25650</v>
      </c>
      <c r="C107" s="6">
        <v>13210</v>
      </c>
      <c r="D107" s="6">
        <v>12440</v>
      </c>
      <c r="E107" s="6">
        <v>11521</v>
      </c>
      <c r="F107" s="6">
        <f t="shared" si="14"/>
        <v>25765</v>
      </c>
      <c r="G107" s="6">
        <v>13222</v>
      </c>
      <c r="H107" s="6">
        <v>12543</v>
      </c>
    </row>
    <row r="108" spans="1:8" ht="15.95" customHeight="1">
      <c r="A108" s="148" t="s">
        <v>113</v>
      </c>
      <c r="B108" s="6">
        <f t="shared" si="13"/>
        <v>34160</v>
      </c>
      <c r="C108" s="6">
        <v>17288</v>
      </c>
      <c r="D108" s="6">
        <v>16872</v>
      </c>
      <c r="E108" s="6">
        <v>15587</v>
      </c>
      <c r="F108" s="6">
        <f t="shared" si="14"/>
        <v>34296</v>
      </c>
      <c r="G108" s="6">
        <v>17340</v>
      </c>
      <c r="H108" s="6">
        <v>16956</v>
      </c>
    </row>
    <row r="109" spans="1:8" ht="24.95" customHeight="1">
      <c r="A109" s="155" t="s">
        <v>114</v>
      </c>
      <c r="B109" s="156">
        <f t="shared" si="13"/>
        <v>67270</v>
      </c>
      <c r="C109" s="156">
        <v>33580</v>
      </c>
      <c r="D109" s="156">
        <v>33690</v>
      </c>
      <c r="E109" s="157"/>
      <c r="F109" s="156">
        <f t="shared" si="14"/>
        <v>69013</v>
      </c>
      <c r="G109" s="156">
        <v>34420</v>
      </c>
      <c r="H109" s="156">
        <v>34593</v>
      </c>
    </row>
    <row r="110" spans="1:8" ht="8.25" customHeight="1">
      <c r="A110" s="135"/>
      <c r="B110" s="135"/>
      <c r="C110" s="135"/>
      <c r="D110" s="135"/>
      <c r="E110" s="135"/>
      <c r="F110" s="135"/>
      <c r="G110" s="158"/>
      <c r="H110" s="158"/>
    </row>
    <row r="111" spans="1:8" ht="9" customHeight="1">
      <c r="A111" s="159"/>
    </row>
    <row r="112" spans="1:8">
      <c r="A112" s="139" t="s">
        <v>28</v>
      </c>
      <c r="B112" s="139"/>
      <c r="C112" s="139"/>
      <c r="D112" s="139"/>
      <c r="E112" s="139"/>
      <c r="F112" s="139"/>
      <c r="G112" s="139"/>
      <c r="H112" s="139"/>
    </row>
  </sheetData>
  <mergeCells count="5">
    <mergeCell ref="A6:A8"/>
    <mergeCell ref="B6:H6"/>
    <mergeCell ref="B7:E7"/>
    <mergeCell ref="F7:H7"/>
    <mergeCell ref="D8:E8"/>
  </mergeCells>
  <pageMargins left="0.70866141732283472" right="0.70866141732283472" top="0.74803149606299213" bottom="0.74803149606299213" header="0.31496062992125984" footer="0.31496062992125984"/>
  <pageSetup scale="91" orientation="portrait" r:id="rId1"/>
  <headerFooter differentFirst="1"/>
  <ignoredErrors>
    <ignoredError sqref="B40:B87 G102:H102" formulaRange="1"/>
    <ignoredError sqref="B88:B109 C102:F102" formula="1" formulaRange="1"/>
    <ignoredError sqref="B110:F111 C88:F101 C103:F109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67345-9990-4334-B5AF-383317111B64}">
  <dimension ref="A2:H155"/>
  <sheetViews>
    <sheetView showGridLines="0" zoomScale="80" zoomScaleNormal="80" workbookViewId="0">
      <selection activeCell="J4" sqref="J4"/>
    </sheetView>
  </sheetViews>
  <sheetFormatPr baseColWidth="10" defaultColWidth="11" defaultRowHeight="12.75"/>
  <cols>
    <col min="1" max="1" width="38" style="119" customWidth="1"/>
    <col min="2" max="4" width="15.85546875" style="119" bestFit="1" customWidth="1"/>
    <col min="5" max="5" width="1.5703125" style="119" customWidth="1"/>
    <col min="6" max="6" width="17.28515625" style="119" customWidth="1"/>
    <col min="7" max="7" width="15.5703125" style="119" bestFit="1" customWidth="1"/>
    <col min="8" max="8" width="16.28515625" style="119" bestFit="1" customWidth="1"/>
    <col min="9" max="253" width="11" style="119"/>
    <col min="254" max="254" width="38" style="119" customWidth="1"/>
    <col min="255" max="257" width="15.85546875" style="119" bestFit="1" customWidth="1"/>
    <col min="258" max="258" width="1.5703125" style="119" customWidth="1"/>
    <col min="259" max="259" width="17.28515625" style="119" customWidth="1"/>
    <col min="260" max="260" width="15.5703125" style="119" bestFit="1" customWidth="1"/>
    <col min="261" max="261" width="16.28515625" style="119" bestFit="1" customWidth="1"/>
    <col min="262" max="262" width="14.140625" style="119" bestFit="1" customWidth="1"/>
    <col min="263" max="263" width="12" style="119" bestFit="1" customWidth="1"/>
    <col min="264" max="509" width="11" style="119"/>
    <col min="510" max="510" width="38" style="119" customWidth="1"/>
    <col min="511" max="513" width="15.85546875" style="119" bestFit="1" customWidth="1"/>
    <col min="514" max="514" width="1.5703125" style="119" customWidth="1"/>
    <col min="515" max="515" width="17.28515625" style="119" customWidth="1"/>
    <col min="516" max="516" width="15.5703125" style="119" bestFit="1" customWidth="1"/>
    <col min="517" max="517" width="16.28515625" style="119" bestFit="1" customWidth="1"/>
    <col min="518" max="518" width="14.140625" style="119" bestFit="1" customWidth="1"/>
    <col min="519" max="519" width="12" style="119" bestFit="1" customWidth="1"/>
    <col min="520" max="765" width="11" style="119"/>
    <col min="766" max="766" width="38" style="119" customWidth="1"/>
    <col min="767" max="769" width="15.85546875" style="119" bestFit="1" customWidth="1"/>
    <col min="770" max="770" width="1.5703125" style="119" customWidth="1"/>
    <col min="771" max="771" width="17.28515625" style="119" customWidth="1"/>
    <col min="772" max="772" width="15.5703125" style="119" bestFit="1" customWidth="1"/>
    <col min="773" max="773" width="16.28515625" style="119" bestFit="1" customWidth="1"/>
    <col min="774" max="774" width="14.140625" style="119" bestFit="1" customWidth="1"/>
    <col min="775" max="775" width="12" style="119" bestFit="1" customWidth="1"/>
    <col min="776" max="1021" width="11" style="119"/>
    <col min="1022" max="1022" width="38" style="119" customWidth="1"/>
    <col min="1023" max="1025" width="15.85546875" style="119" bestFit="1" customWidth="1"/>
    <col min="1026" max="1026" width="1.5703125" style="119" customWidth="1"/>
    <col min="1027" max="1027" width="17.28515625" style="119" customWidth="1"/>
    <col min="1028" max="1028" width="15.5703125" style="119" bestFit="1" customWidth="1"/>
    <col min="1029" max="1029" width="16.28515625" style="119" bestFit="1" customWidth="1"/>
    <col min="1030" max="1030" width="14.140625" style="119" bestFit="1" customWidth="1"/>
    <col min="1031" max="1031" width="12" style="119" bestFit="1" customWidth="1"/>
    <col min="1032" max="1277" width="11" style="119"/>
    <col min="1278" max="1278" width="38" style="119" customWidth="1"/>
    <col min="1279" max="1281" width="15.85546875" style="119" bestFit="1" customWidth="1"/>
    <col min="1282" max="1282" width="1.5703125" style="119" customWidth="1"/>
    <col min="1283" max="1283" width="17.28515625" style="119" customWidth="1"/>
    <col min="1284" max="1284" width="15.5703125" style="119" bestFit="1" customWidth="1"/>
    <col min="1285" max="1285" width="16.28515625" style="119" bestFit="1" customWidth="1"/>
    <col min="1286" max="1286" width="14.140625" style="119" bestFit="1" customWidth="1"/>
    <col min="1287" max="1287" width="12" style="119" bestFit="1" customWidth="1"/>
    <col min="1288" max="1533" width="11" style="119"/>
    <col min="1534" max="1534" width="38" style="119" customWidth="1"/>
    <col min="1535" max="1537" width="15.85546875" style="119" bestFit="1" customWidth="1"/>
    <col min="1538" max="1538" width="1.5703125" style="119" customWidth="1"/>
    <col min="1539" max="1539" width="17.28515625" style="119" customWidth="1"/>
    <col min="1540" max="1540" width="15.5703125" style="119" bestFit="1" customWidth="1"/>
    <col min="1541" max="1541" width="16.28515625" style="119" bestFit="1" customWidth="1"/>
    <col min="1542" max="1542" width="14.140625" style="119" bestFit="1" customWidth="1"/>
    <col min="1543" max="1543" width="12" style="119" bestFit="1" customWidth="1"/>
    <col min="1544" max="1789" width="11" style="119"/>
    <col min="1790" max="1790" width="38" style="119" customWidth="1"/>
    <col min="1791" max="1793" width="15.85546875" style="119" bestFit="1" customWidth="1"/>
    <col min="1794" max="1794" width="1.5703125" style="119" customWidth="1"/>
    <col min="1795" max="1795" width="17.28515625" style="119" customWidth="1"/>
    <col min="1796" max="1796" width="15.5703125" style="119" bestFit="1" customWidth="1"/>
    <col min="1797" max="1797" width="16.28515625" style="119" bestFit="1" customWidth="1"/>
    <col min="1798" max="1798" width="14.140625" style="119" bestFit="1" customWidth="1"/>
    <col min="1799" max="1799" width="12" style="119" bestFit="1" customWidth="1"/>
    <col min="1800" max="2045" width="11" style="119"/>
    <col min="2046" max="2046" width="38" style="119" customWidth="1"/>
    <col min="2047" max="2049" width="15.85546875" style="119" bestFit="1" customWidth="1"/>
    <col min="2050" max="2050" width="1.5703125" style="119" customWidth="1"/>
    <col min="2051" max="2051" width="17.28515625" style="119" customWidth="1"/>
    <col min="2052" max="2052" width="15.5703125" style="119" bestFit="1" customWidth="1"/>
    <col min="2053" max="2053" width="16.28515625" style="119" bestFit="1" customWidth="1"/>
    <col min="2054" max="2054" width="14.140625" style="119" bestFit="1" customWidth="1"/>
    <col min="2055" max="2055" width="12" style="119" bestFit="1" customWidth="1"/>
    <col min="2056" max="2301" width="11" style="119"/>
    <col min="2302" max="2302" width="38" style="119" customWidth="1"/>
    <col min="2303" max="2305" width="15.85546875" style="119" bestFit="1" customWidth="1"/>
    <col min="2306" max="2306" width="1.5703125" style="119" customWidth="1"/>
    <col min="2307" max="2307" width="17.28515625" style="119" customWidth="1"/>
    <col min="2308" max="2308" width="15.5703125" style="119" bestFit="1" customWidth="1"/>
    <col min="2309" max="2309" width="16.28515625" style="119" bestFit="1" customWidth="1"/>
    <col min="2310" max="2310" width="14.140625" style="119" bestFit="1" customWidth="1"/>
    <col min="2311" max="2311" width="12" style="119" bestFit="1" customWidth="1"/>
    <col min="2312" max="2557" width="11" style="119"/>
    <col min="2558" max="2558" width="38" style="119" customWidth="1"/>
    <col min="2559" max="2561" width="15.85546875" style="119" bestFit="1" customWidth="1"/>
    <col min="2562" max="2562" width="1.5703125" style="119" customWidth="1"/>
    <col min="2563" max="2563" width="17.28515625" style="119" customWidth="1"/>
    <col min="2564" max="2564" width="15.5703125" style="119" bestFit="1" customWidth="1"/>
    <col min="2565" max="2565" width="16.28515625" style="119" bestFit="1" customWidth="1"/>
    <col min="2566" max="2566" width="14.140625" style="119" bestFit="1" customWidth="1"/>
    <col min="2567" max="2567" width="12" style="119" bestFit="1" customWidth="1"/>
    <col min="2568" max="2813" width="11" style="119"/>
    <col min="2814" max="2814" width="38" style="119" customWidth="1"/>
    <col min="2815" max="2817" width="15.85546875" style="119" bestFit="1" customWidth="1"/>
    <col min="2818" max="2818" width="1.5703125" style="119" customWidth="1"/>
    <col min="2819" max="2819" width="17.28515625" style="119" customWidth="1"/>
    <col min="2820" max="2820" width="15.5703125" style="119" bestFit="1" customWidth="1"/>
    <col min="2821" max="2821" width="16.28515625" style="119" bestFit="1" customWidth="1"/>
    <col min="2822" max="2822" width="14.140625" style="119" bestFit="1" customWidth="1"/>
    <col min="2823" max="2823" width="12" style="119" bestFit="1" customWidth="1"/>
    <col min="2824" max="3069" width="11" style="119"/>
    <col min="3070" max="3070" width="38" style="119" customWidth="1"/>
    <col min="3071" max="3073" width="15.85546875" style="119" bestFit="1" customWidth="1"/>
    <col min="3074" max="3074" width="1.5703125" style="119" customWidth="1"/>
    <col min="3075" max="3075" width="17.28515625" style="119" customWidth="1"/>
    <col min="3076" max="3076" width="15.5703125" style="119" bestFit="1" customWidth="1"/>
    <col min="3077" max="3077" width="16.28515625" style="119" bestFit="1" customWidth="1"/>
    <col min="3078" max="3078" width="14.140625" style="119" bestFit="1" customWidth="1"/>
    <col min="3079" max="3079" width="12" style="119" bestFit="1" customWidth="1"/>
    <col min="3080" max="3325" width="11" style="119"/>
    <col min="3326" max="3326" width="38" style="119" customWidth="1"/>
    <col min="3327" max="3329" width="15.85546875" style="119" bestFit="1" customWidth="1"/>
    <col min="3330" max="3330" width="1.5703125" style="119" customWidth="1"/>
    <col min="3331" max="3331" width="17.28515625" style="119" customWidth="1"/>
    <col min="3332" max="3332" width="15.5703125" style="119" bestFit="1" customWidth="1"/>
    <col min="3333" max="3333" width="16.28515625" style="119" bestFit="1" customWidth="1"/>
    <col min="3334" max="3334" width="14.140625" style="119" bestFit="1" customWidth="1"/>
    <col min="3335" max="3335" width="12" style="119" bestFit="1" customWidth="1"/>
    <col min="3336" max="3581" width="11" style="119"/>
    <col min="3582" max="3582" width="38" style="119" customWidth="1"/>
    <col min="3583" max="3585" width="15.85546875" style="119" bestFit="1" customWidth="1"/>
    <col min="3586" max="3586" width="1.5703125" style="119" customWidth="1"/>
    <col min="3587" max="3587" width="17.28515625" style="119" customWidth="1"/>
    <col min="3588" max="3588" width="15.5703125" style="119" bestFit="1" customWidth="1"/>
    <col min="3589" max="3589" width="16.28515625" style="119" bestFit="1" customWidth="1"/>
    <col min="3590" max="3590" width="14.140625" style="119" bestFit="1" customWidth="1"/>
    <col min="3591" max="3591" width="12" style="119" bestFit="1" customWidth="1"/>
    <col min="3592" max="3837" width="11" style="119"/>
    <col min="3838" max="3838" width="38" style="119" customWidth="1"/>
    <col min="3839" max="3841" width="15.85546875" style="119" bestFit="1" customWidth="1"/>
    <col min="3842" max="3842" width="1.5703125" style="119" customWidth="1"/>
    <col min="3843" max="3843" width="17.28515625" style="119" customWidth="1"/>
    <col min="3844" max="3844" width="15.5703125" style="119" bestFit="1" customWidth="1"/>
    <col min="3845" max="3845" width="16.28515625" style="119" bestFit="1" customWidth="1"/>
    <col min="3846" max="3846" width="14.140625" style="119" bestFit="1" customWidth="1"/>
    <col min="3847" max="3847" width="12" style="119" bestFit="1" customWidth="1"/>
    <col min="3848" max="4093" width="11" style="119"/>
    <col min="4094" max="4094" width="38" style="119" customWidth="1"/>
    <col min="4095" max="4097" width="15.85546875" style="119" bestFit="1" customWidth="1"/>
    <col min="4098" max="4098" width="1.5703125" style="119" customWidth="1"/>
    <col min="4099" max="4099" width="17.28515625" style="119" customWidth="1"/>
    <col min="4100" max="4100" width="15.5703125" style="119" bestFit="1" customWidth="1"/>
    <col min="4101" max="4101" width="16.28515625" style="119" bestFit="1" customWidth="1"/>
    <col min="4102" max="4102" width="14.140625" style="119" bestFit="1" customWidth="1"/>
    <col min="4103" max="4103" width="12" style="119" bestFit="1" customWidth="1"/>
    <col min="4104" max="4349" width="11" style="119"/>
    <col min="4350" max="4350" width="38" style="119" customWidth="1"/>
    <col min="4351" max="4353" width="15.85546875" style="119" bestFit="1" customWidth="1"/>
    <col min="4354" max="4354" width="1.5703125" style="119" customWidth="1"/>
    <col min="4355" max="4355" width="17.28515625" style="119" customWidth="1"/>
    <col min="4356" max="4356" width="15.5703125" style="119" bestFit="1" customWidth="1"/>
    <col min="4357" max="4357" width="16.28515625" style="119" bestFit="1" customWidth="1"/>
    <col min="4358" max="4358" width="14.140625" style="119" bestFit="1" customWidth="1"/>
    <col min="4359" max="4359" width="12" style="119" bestFit="1" customWidth="1"/>
    <col min="4360" max="4605" width="11" style="119"/>
    <col min="4606" max="4606" width="38" style="119" customWidth="1"/>
    <col min="4607" max="4609" width="15.85546875" style="119" bestFit="1" customWidth="1"/>
    <col min="4610" max="4610" width="1.5703125" style="119" customWidth="1"/>
    <col min="4611" max="4611" width="17.28515625" style="119" customWidth="1"/>
    <col min="4612" max="4612" width="15.5703125" style="119" bestFit="1" customWidth="1"/>
    <col min="4613" max="4613" width="16.28515625" style="119" bestFit="1" customWidth="1"/>
    <col min="4614" max="4614" width="14.140625" style="119" bestFit="1" customWidth="1"/>
    <col min="4615" max="4615" width="12" style="119" bestFit="1" customWidth="1"/>
    <col min="4616" max="4861" width="11" style="119"/>
    <col min="4862" max="4862" width="38" style="119" customWidth="1"/>
    <col min="4863" max="4865" width="15.85546875" style="119" bestFit="1" customWidth="1"/>
    <col min="4866" max="4866" width="1.5703125" style="119" customWidth="1"/>
    <col min="4867" max="4867" width="17.28515625" style="119" customWidth="1"/>
    <col min="4868" max="4868" width="15.5703125" style="119" bestFit="1" customWidth="1"/>
    <col min="4869" max="4869" width="16.28515625" style="119" bestFit="1" customWidth="1"/>
    <col min="4870" max="4870" width="14.140625" style="119" bestFit="1" customWidth="1"/>
    <col min="4871" max="4871" width="12" style="119" bestFit="1" customWidth="1"/>
    <col min="4872" max="5117" width="11" style="119"/>
    <col min="5118" max="5118" width="38" style="119" customWidth="1"/>
    <col min="5119" max="5121" width="15.85546875" style="119" bestFit="1" customWidth="1"/>
    <col min="5122" max="5122" width="1.5703125" style="119" customWidth="1"/>
    <col min="5123" max="5123" width="17.28515625" style="119" customWidth="1"/>
    <col min="5124" max="5124" width="15.5703125" style="119" bestFit="1" customWidth="1"/>
    <col min="5125" max="5125" width="16.28515625" style="119" bestFit="1" customWidth="1"/>
    <col min="5126" max="5126" width="14.140625" style="119" bestFit="1" customWidth="1"/>
    <col min="5127" max="5127" width="12" style="119" bestFit="1" customWidth="1"/>
    <col min="5128" max="5373" width="11" style="119"/>
    <col min="5374" max="5374" width="38" style="119" customWidth="1"/>
    <col min="5375" max="5377" width="15.85546875" style="119" bestFit="1" customWidth="1"/>
    <col min="5378" max="5378" width="1.5703125" style="119" customWidth="1"/>
    <col min="5379" max="5379" width="17.28515625" style="119" customWidth="1"/>
    <col min="5380" max="5380" width="15.5703125" style="119" bestFit="1" customWidth="1"/>
    <col min="5381" max="5381" width="16.28515625" style="119" bestFit="1" customWidth="1"/>
    <col min="5382" max="5382" width="14.140625" style="119" bestFit="1" customWidth="1"/>
    <col min="5383" max="5383" width="12" style="119" bestFit="1" customWidth="1"/>
    <col min="5384" max="5629" width="11" style="119"/>
    <col min="5630" max="5630" width="38" style="119" customWidth="1"/>
    <col min="5631" max="5633" width="15.85546875" style="119" bestFit="1" customWidth="1"/>
    <col min="5634" max="5634" width="1.5703125" style="119" customWidth="1"/>
    <col min="5635" max="5635" width="17.28515625" style="119" customWidth="1"/>
    <col min="5636" max="5636" width="15.5703125" style="119" bestFit="1" customWidth="1"/>
    <col min="5637" max="5637" width="16.28515625" style="119" bestFit="1" customWidth="1"/>
    <col min="5638" max="5638" width="14.140625" style="119" bestFit="1" customWidth="1"/>
    <col min="5639" max="5639" width="12" style="119" bestFit="1" customWidth="1"/>
    <col min="5640" max="5885" width="11" style="119"/>
    <col min="5886" max="5886" width="38" style="119" customWidth="1"/>
    <col min="5887" max="5889" width="15.85546875" style="119" bestFit="1" customWidth="1"/>
    <col min="5890" max="5890" width="1.5703125" style="119" customWidth="1"/>
    <col min="5891" max="5891" width="17.28515625" style="119" customWidth="1"/>
    <col min="5892" max="5892" width="15.5703125" style="119" bestFit="1" customWidth="1"/>
    <col min="5893" max="5893" width="16.28515625" style="119" bestFit="1" customWidth="1"/>
    <col min="5894" max="5894" width="14.140625" style="119" bestFit="1" customWidth="1"/>
    <col min="5895" max="5895" width="12" style="119" bestFit="1" customWidth="1"/>
    <col min="5896" max="6141" width="11" style="119"/>
    <col min="6142" max="6142" width="38" style="119" customWidth="1"/>
    <col min="6143" max="6145" width="15.85546875" style="119" bestFit="1" customWidth="1"/>
    <col min="6146" max="6146" width="1.5703125" style="119" customWidth="1"/>
    <col min="6147" max="6147" width="17.28515625" style="119" customWidth="1"/>
    <col min="6148" max="6148" width="15.5703125" style="119" bestFit="1" customWidth="1"/>
    <col min="6149" max="6149" width="16.28515625" style="119" bestFit="1" customWidth="1"/>
    <col min="6150" max="6150" width="14.140625" style="119" bestFit="1" customWidth="1"/>
    <col min="6151" max="6151" width="12" style="119" bestFit="1" customWidth="1"/>
    <col min="6152" max="6397" width="11" style="119"/>
    <col min="6398" max="6398" width="38" style="119" customWidth="1"/>
    <col min="6399" max="6401" width="15.85546875" style="119" bestFit="1" customWidth="1"/>
    <col min="6402" max="6402" width="1.5703125" style="119" customWidth="1"/>
    <col min="6403" max="6403" width="17.28515625" style="119" customWidth="1"/>
    <col min="6404" max="6404" width="15.5703125" style="119" bestFit="1" customWidth="1"/>
    <col min="6405" max="6405" width="16.28515625" style="119" bestFit="1" customWidth="1"/>
    <col min="6406" max="6406" width="14.140625" style="119" bestFit="1" customWidth="1"/>
    <col min="6407" max="6407" width="12" style="119" bestFit="1" customWidth="1"/>
    <col min="6408" max="6653" width="11" style="119"/>
    <col min="6654" max="6654" width="38" style="119" customWidth="1"/>
    <col min="6655" max="6657" width="15.85546875" style="119" bestFit="1" customWidth="1"/>
    <col min="6658" max="6658" width="1.5703125" style="119" customWidth="1"/>
    <col min="6659" max="6659" width="17.28515625" style="119" customWidth="1"/>
    <col min="6660" max="6660" width="15.5703125" style="119" bestFit="1" customWidth="1"/>
    <col min="6661" max="6661" width="16.28515625" style="119" bestFit="1" customWidth="1"/>
    <col min="6662" max="6662" width="14.140625" style="119" bestFit="1" customWidth="1"/>
    <col min="6663" max="6663" width="12" style="119" bestFit="1" customWidth="1"/>
    <col min="6664" max="6909" width="11" style="119"/>
    <col min="6910" max="6910" width="38" style="119" customWidth="1"/>
    <col min="6911" max="6913" width="15.85546875" style="119" bestFit="1" customWidth="1"/>
    <col min="6914" max="6914" width="1.5703125" style="119" customWidth="1"/>
    <col min="6915" max="6915" width="17.28515625" style="119" customWidth="1"/>
    <col min="6916" max="6916" width="15.5703125" style="119" bestFit="1" customWidth="1"/>
    <col min="6917" max="6917" width="16.28515625" style="119" bestFit="1" customWidth="1"/>
    <col min="6918" max="6918" width="14.140625" style="119" bestFit="1" customWidth="1"/>
    <col min="6919" max="6919" width="12" style="119" bestFit="1" customWidth="1"/>
    <col min="6920" max="7165" width="11" style="119"/>
    <col min="7166" max="7166" width="38" style="119" customWidth="1"/>
    <col min="7167" max="7169" width="15.85546875" style="119" bestFit="1" customWidth="1"/>
    <col min="7170" max="7170" width="1.5703125" style="119" customWidth="1"/>
    <col min="7171" max="7171" width="17.28515625" style="119" customWidth="1"/>
    <col min="7172" max="7172" width="15.5703125" style="119" bestFit="1" customWidth="1"/>
    <col min="7173" max="7173" width="16.28515625" style="119" bestFit="1" customWidth="1"/>
    <col min="7174" max="7174" width="14.140625" style="119" bestFit="1" customWidth="1"/>
    <col min="7175" max="7175" width="12" style="119" bestFit="1" customWidth="1"/>
    <col min="7176" max="7421" width="11" style="119"/>
    <col min="7422" max="7422" width="38" style="119" customWidth="1"/>
    <col min="7423" max="7425" width="15.85546875" style="119" bestFit="1" customWidth="1"/>
    <col min="7426" max="7426" width="1.5703125" style="119" customWidth="1"/>
    <col min="7427" max="7427" width="17.28515625" style="119" customWidth="1"/>
    <col min="7428" max="7428" width="15.5703125" style="119" bestFit="1" customWidth="1"/>
    <col min="7429" max="7429" width="16.28515625" style="119" bestFit="1" customWidth="1"/>
    <col min="7430" max="7430" width="14.140625" style="119" bestFit="1" customWidth="1"/>
    <col min="7431" max="7431" width="12" style="119" bestFit="1" customWidth="1"/>
    <col min="7432" max="7677" width="11" style="119"/>
    <col min="7678" max="7678" width="38" style="119" customWidth="1"/>
    <col min="7679" max="7681" width="15.85546875" style="119" bestFit="1" customWidth="1"/>
    <col min="7682" max="7682" width="1.5703125" style="119" customWidth="1"/>
    <col min="7683" max="7683" width="17.28515625" style="119" customWidth="1"/>
    <col min="7684" max="7684" width="15.5703125" style="119" bestFit="1" customWidth="1"/>
    <col min="7685" max="7685" width="16.28515625" style="119" bestFit="1" customWidth="1"/>
    <col min="7686" max="7686" width="14.140625" style="119" bestFit="1" customWidth="1"/>
    <col min="7687" max="7687" width="12" style="119" bestFit="1" customWidth="1"/>
    <col min="7688" max="7933" width="11" style="119"/>
    <col min="7934" max="7934" width="38" style="119" customWidth="1"/>
    <col min="7935" max="7937" width="15.85546875" style="119" bestFit="1" customWidth="1"/>
    <col min="7938" max="7938" width="1.5703125" style="119" customWidth="1"/>
    <col min="7939" max="7939" width="17.28515625" style="119" customWidth="1"/>
    <col min="7940" max="7940" width="15.5703125" style="119" bestFit="1" customWidth="1"/>
    <col min="7941" max="7941" width="16.28515625" style="119" bestFit="1" customWidth="1"/>
    <col min="7942" max="7942" width="14.140625" style="119" bestFit="1" customWidth="1"/>
    <col min="7943" max="7943" width="12" style="119" bestFit="1" customWidth="1"/>
    <col min="7944" max="8189" width="11" style="119"/>
    <col min="8190" max="8190" width="38" style="119" customWidth="1"/>
    <col min="8191" max="8193" width="15.85546875" style="119" bestFit="1" customWidth="1"/>
    <col min="8194" max="8194" width="1.5703125" style="119" customWidth="1"/>
    <col min="8195" max="8195" width="17.28515625" style="119" customWidth="1"/>
    <col min="8196" max="8196" width="15.5703125" style="119" bestFit="1" customWidth="1"/>
    <col min="8197" max="8197" width="16.28515625" style="119" bestFit="1" customWidth="1"/>
    <col min="8198" max="8198" width="14.140625" style="119" bestFit="1" customWidth="1"/>
    <col min="8199" max="8199" width="12" style="119" bestFit="1" customWidth="1"/>
    <col min="8200" max="8445" width="11" style="119"/>
    <col min="8446" max="8446" width="38" style="119" customWidth="1"/>
    <col min="8447" max="8449" width="15.85546875" style="119" bestFit="1" customWidth="1"/>
    <col min="8450" max="8450" width="1.5703125" style="119" customWidth="1"/>
    <col min="8451" max="8451" width="17.28515625" style="119" customWidth="1"/>
    <col min="8452" max="8452" width="15.5703125" style="119" bestFit="1" customWidth="1"/>
    <col min="8453" max="8453" width="16.28515625" style="119" bestFit="1" customWidth="1"/>
    <col min="8454" max="8454" width="14.140625" style="119" bestFit="1" customWidth="1"/>
    <col min="8455" max="8455" width="12" style="119" bestFit="1" customWidth="1"/>
    <col min="8456" max="8701" width="11" style="119"/>
    <col min="8702" max="8702" width="38" style="119" customWidth="1"/>
    <col min="8703" max="8705" width="15.85546875" style="119" bestFit="1" customWidth="1"/>
    <col min="8706" max="8706" width="1.5703125" style="119" customWidth="1"/>
    <col min="8707" max="8707" width="17.28515625" style="119" customWidth="1"/>
    <col min="8708" max="8708" width="15.5703125" style="119" bestFit="1" customWidth="1"/>
    <col min="8709" max="8709" width="16.28515625" style="119" bestFit="1" customWidth="1"/>
    <col min="8710" max="8710" width="14.140625" style="119" bestFit="1" customWidth="1"/>
    <col min="8711" max="8711" width="12" style="119" bestFit="1" customWidth="1"/>
    <col min="8712" max="8957" width="11" style="119"/>
    <col min="8958" max="8958" width="38" style="119" customWidth="1"/>
    <col min="8959" max="8961" width="15.85546875" style="119" bestFit="1" customWidth="1"/>
    <col min="8962" max="8962" width="1.5703125" style="119" customWidth="1"/>
    <col min="8963" max="8963" width="17.28515625" style="119" customWidth="1"/>
    <col min="8964" max="8964" width="15.5703125" style="119" bestFit="1" customWidth="1"/>
    <col min="8965" max="8965" width="16.28515625" style="119" bestFit="1" customWidth="1"/>
    <col min="8966" max="8966" width="14.140625" style="119" bestFit="1" customWidth="1"/>
    <col min="8967" max="8967" width="12" style="119" bestFit="1" customWidth="1"/>
    <col min="8968" max="9213" width="11" style="119"/>
    <col min="9214" max="9214" width="38" style="119" customWidth="1"/>
    <col min="9215" max="9217" width="15.85546875" style="119" bestFit="1" customWidth="1"/>
    <col min="9218" max="9218" width="1.5703125" style="119" customWidth="1"/>
    <col min="9219" max="9219" width="17.28515625" style="119" customWidth="1"/>
    <col min="9220" max="9220" width="15.5703125" style="119" bestFit="1" customWidth="1"/>
    <col min="9221" max="9221" width="16.28515625" style="119" bestFit="1" customWidth="1"/>
    <col min="9222" max="9222" width="14.140625" style="119" bestFit="1" customWidth="1"/>
    <col min="9223" max="9223" width="12" style="119" bestFit="1" customWidth="1"/>
    <col min="9224" max="9469" width="11" style="119"/>
    <col min="9470" max="9470" width="38" style="119" customWidth="1"/>
    <col min="9471" max="9473" width="15.85546875" style="119" bestFit="1" customWidth="1"/>
    <col min="9474" max="9474" width="1.5703125" style="119" customWidth="1"/>
    <col min="9475" max="9475" width="17.28515625" style="119" customWidth="1"/>
    <col min="9476" max="9476" width="15.5703125" style="119" bestFit="1" customWidth="1"/>
    <col min="9477" max="9477" width="16.28515625" style="119" bestFit="1" customWidth="1"/>
    <col min="9478" max="9478" width="14.140625" style="119" bestFit="1" customWidth="1"/>
    <col min="9479" max="9479" width="12" style="119" bestFit="1" customWidth="1"/>
    <col min="9480" max="9725" width="11" style="119"/>
    <col min="9726" max="9726" width="38" style="119" customWidth="1"/>
    <col min="9727" max="9729" width="15.85546875" style="119" bestFit="1" customWidth="1"/>
    <col min="9730" max="9730" width="1.5703125" style="119" customWidth="1"/>
    <col min="9731" max="9731" width="17.28515625" style="119" customWidth="1"/>
    <col min="9732" max="9732" width="15.5703125" style="119" bestFit="1" customWidth="1"/>
    <col min="9733" max="9733" width="16.28515625" style="119" bestFit="1" customWidth="1"/>
    <col min="9734" max="9734" width="14.140625" style="119" bestFit="1" customWidth="1"/>
    <col min="9735" max="9735" width="12" style="119" bestFit="1" customWidth="1"/>
    <col min="9736" max="9981" width="11" style="119"/>
    <col min="9982" max="9982" width="38" style="119" customWidth="1"/>
    <col min="9983" max="9985" width="15.85546875" style="119" bestFit="1" customWidth="1"/>
    <col min="9986" max="9986" width="1.5703125" style="119" customWidth="1"/>
    <col min="9987" max="9987" width="17.28515625" style="119" customWidth="1"/>
    <col min="9988" max="9988" width="15.5703125" style="119" bestFit="1" customWidth="1"/>
    <col min="9989" max="9989" width="16.28515625" style="119" bestFit="1" customWidth="1"/>
    <col min="9990" max="9990" width="14.140625" style="119" bestFit="1" customWidth="1"/>
    <col min="9991" max="9991" width="12" style="119" bestFit="1" customWidth="1"/>
    <col min="9992" max="10237" width="11" style="119"/>
    <col min="10238" max="10238" width="38" style="119" customWidth="1"/>
    <col min="10239" max="10241" width="15.85546875" style="119" bestFit="1" customWidth="1"/>
    <col min="10242" max="10242" width="1.5703125" style="119" customWidth="1"/>
    <col min="10243" max="10243" width="17.28515625" style="119" customWidth="1"/>
    <col min="10244" max="10244" width="15.5703125" style="119" bestFit="1" customWidth="1"/>
    <col min="10245" max="10245" width="16.28515625" style="119" bestFit="1" customWidth="1"/>
    <col min="10246" max="10246" width="14.140625" style="119" bestFit="1" customWidth="1"/>
    <col min="10247" max="10247" width="12" style="119" bestFit="1" customWidth="1"/>
    <col min="10248" max="10493" width="11" style="119"/>
    <col min="10494" max="10494" width="38" style="119" customWidth="1"/>
    <col min="10495" max="10497" width="15.85546875" style="119" bestFit="1" customWidth="1"/>
    <col min="10498" max="10498" width="1.5703125" style="119" customWidth="1"/>
    <col min="10499" max="10499" width="17.28515625" style="119" customWidth="1"/>
    <col min="10500" max="10500" width="15.5703125" style="119" bestFit="1" customWidth="1"/>
    <col min="10501" max="10501" width="16.28515625" style="119" bestFit="1" customWidth="1"/>
    <col min="10502" max="10502" width="14.140625" style="119" bestFit="1" customWidth="1"/>
    <col min="10503" max="10503" width="12" style="119" bestFit="1" customWidth="1"/>
    <col min="10504" max="10749" width="11" style="119"/>
    <col min="10750" max="10750" width="38" style="119" customWidth="1"/>
    <col min="10751" max="10753" width="15.85546875" style="119" bestFit="1" customWidth="1"/>
    <col min="10754" max="10754" width="1.5703125" style="119" customWidth="1"/>
    <col min="10755" max="10755" width="17.28515625" style="119" customWidth="1"/>
    <col min="10756" max="10756" width="15.5703125" style="119" bestFit="1" customWidth="1"/>
    <col min="10757" max="10757" width="16.28515625" style="119" bestFit="1" customWidth="1"/>
    <col min="10758" max="10758" width="14.140625" style="119" bestFit="1" customWidth="1"/>
    <col min="10759" max="10759" width="12" style="119" bestFit="1" customWidth="1"/>
    <col min="10760" max="11005" width="11" style="119"/>
    <col min="11006" max="11006" width="38" style="119" customWidth="1"/>
    <col min="11007" max="11009" width="15.85546875" style="119" bestFit="1" customWidth="1"/>
    <col min="11010" max="11010" width="1.5703125" style="119" customWidth="1"/>
    <col min="11011" max="11011" width="17.28515625" style="119" customWidth="1"/>
    <col min="11012" max="11012" width="15.5703125" style="119" bestFit="1" customWidth="1"/>
    <col min="11013" max="11013" width="16.28515625" style="119" bestFit="1" customWidth="1"/>
    <col min="11014" max="11014" width="14.140625" style="119" bestFit="1" customWidth="1"/>
    <col min="11015" max="11015" width="12" style="119" bestFit="1" customWidth="1"/>
    <col min="11016" max="11261" width="11" style="119"/>
    <col min="11262" max="11262" width="38" style="119" customWidth="1"/>
    <col min="11263" max="11265" width="15.85546875" style="119" bestFit="1" customWidth="1"/>
    <col min="11266" max="11266" width="1.5703125" style="119" customWidth="1"/>
    <col min="11267" max="11267" width="17.28515625" style="119" customWidth="1"/>
    <col min="11268" max="11268" width="15.5703125" style="119" bestFit="1" customWidth="1"/>
    <col min="11269" max="11269" width="16.28515625" style="119" bestFit="1" customWidth="1"/>
    <col min="11270" max="11270" width="14.140625" style="119" bestFit="1" customWidth="1"/>
    <col min="11271" max="11271" width="12" style="119" bestFit="1" customWidth="1"/>
    <col min="11272" max="11517" width="11" style="119"/>
    <col min="11518" max="11518" width="38" style="119" customWidth="1"/>
    <col min="11519" max="11521" width="15.85546875" style="119" bestFit="1" customWidth="1"/>
    <col min="11522" max="11522" width="1.5703125" style="119" customWidth="1"/>
    <col min="11523" max="11523" width="17.28515625" style="119" customWidth="1"/>
    <col min="11524" max="11524" width="15.5703125" style="119" bestFit="1" customWidth="1"/>
    <col min="11525" max="11525" width="16.28515625" style="119" bestFit="1" customWidth="1"/>
    <col min="11526" max="11526" width="14.140625" style="119" bestFit="1" customWidth="1"/>
    <col min="11527" max="11527" width="12" style="119" bestFit="1" customWidth="1"/>
    <col min="11528" max="11773" width="11" style="119"/>
    <col min="11774" max="11774" width="38" style="119" customWidth="1"/>
    <col min="11775" max="11777" width="15.85546875" style="119" bestFit="1" customWidth="1"/>
    <col min="11778" max="11778" width="1.5703125" style="119" customWidth="1"/>
    <col min="11779" max="11779" width="17.28515625" style="119" customWidth="1"/>
    <col min="11780" max="11780" width="15.5703125" style="119" bestFit="1" customWidth="1"/>
    <col min="11781" max="11781" width="16.28515625" style="119" bestFit="1" customWidth="1"/>
    <col min="11782" max="11782" width="14.140625" style="119" bestFit="1" customWidth="1"/>
    <col min="11783" max="11783" width="12" style="119" bestFit="1" customWidth="1"/>
    <col min="11784" max="12029" width="11" style="119"/>
    <col min="12030" max="12030" width="38" style="119" customWidth="1"/>
    <col min="12031" max="12033" width="15.85546875" style="119" bestFit="1" customWidth="1"/>
    <col min="12034" max="12034" width="1.5703125" style="119" customWidth="1"/>
    <col min="12035" max="12035" width="17.28515625" style="119" customWidth="1"/>
    <col min="12036" max="12036" width="15.5703125" style="119" bestFit="1" customWidth="1"/>
    <col min="12037" max="12037" width="16.28515625" style="119" bestFit="1" customWidth="1"/>
    <col min="12038" max="12038" width="14.140625" style="119" bestFit="1" customWidth="1"/>
    <col min="12039" max="12039" width="12" style="119" bestFit="1" customWidth="1"/>
    <col min="12040" max="12285" width="11" style="119"/>
    <col min="12286" max="12286" width="38" style="119" customWidth="1"/>
    <col min="12287" max="12289" width="15.85546875" style="119" bestFit="1" customWidth="1"/>
    <col min="12290" max="12290" width="1.5703125" style="119" customWidth="1"/>
    <col min="12291" max="12291" width="17.28515625" style="119" customWidth="1"/>
    <col min="12292" max="12292" width="15.5703125" style="119" bestFit="1" customWidth="1"/>
    <col min="12293" max="12293" width="16.28515625" style="119" bestFit="1" customWidth="1"/>
    <col min="12294" max="12294" width="14.140625" style="119" bestFit="1" customWidth="1"/>
    <col min="12295" max="12295" width="12" style="119" bestFit="1" customWidth="1"/>
    <col min="12296" max="12541" width="11" style="119"/>
    <col min="12542" max="12542" width="38" style="119" customWidth="1"/>
    <col min="12543" max="12545" width="15.85546875" style="119" bestFit="1" customWidth="1"/>
    <col min="12546" max="12546" width="1.5703125" style="119" customWidth="1"/>
    <col min="12547" max="12547" width="17.28515625" style="119" customWidth="1"/>
    <col min="12548" max="12548" width="15.5703125" style="119" bestFit="1" customWidth="1"/>
    <col min="12549" max="12549" width="16.28515625" style="119" bestFit="1" customWidth="1"/>
    <col min="12550" max="12550" width="14.140625" style="119" bestFit="1" customWidth="1"/>
    <col min="12551" max="12551" width="12" style="119" bestFit="1" customWidth="1"/>
    <col min="12552" max="12797" width="11" style="119"/>
    <col min="12798" max="12798" width="38" style="119" customWidth="1"/>
    <col min="12799" max="12801" width="15.85546875" style="119" bestFit="1" customWidth="1"/>
    <col min="12802" max="12802" width="1.5703125" style="119" customWidth="1"/>
    <col min="12803" max="12803" width="17.28515625" style="119" customWidth="1"/>
    <col min="12804" max="12804" width="15.5703125" style="119" bestFit="1" customWidth="1"/>
    <col min="12805" max="12805" width="16.28515625" style="119" bestFit="1" customWidth="1"/>
    <col min="12806" max="12806" width="14.140625" style="119" bestFit="1" customWidth="1"/>
    <col min="12807" max="12807" width="12" style="119" bestFit="1" customWidth="1"/>
    <col min="12808" max="13053" width="11" style="119"/>
    <col min="13054" max="13054" width="38" style="119" customWidth="1"/>
    <col min="13055" max="13057" width="15.85546875" style="119" bestFit="1" customWidth="1"/>
    <col min="13058" max="13058" width="1.5703125" style="119" customWidth="1"/>
    <col min="13059" max="13059" width="17.28515625" style="119" customWidth="1"/>
    <col min="13060" max="13060" width="15.5703125" style="119" bestFit="1" customWidth="1"/>
    <col min="13061" max="13061" width="16.28515625" style="119" bestFit="1" customWidth="1"/>
    <col min="13062" max="13062" width="14.140625" style="119" bestFit="1" customWidth="1"/>
    <col min="13063" max="13063" width="12" style="119" bestFit="1" customWidth="1"/>
    <col min="13064" max="13309" width="11" style="119"/>
    <col min="13310" max="13310" width="38" style="119" customWidth="1"/>
    <col min="13311" max="13313" width="15.85546875" style="119" bestFit="1" customWidth="1"/>
    <col min="13314" max="13314" width="1.5703125" style="119" customWidth="1"/>
    <col min="13315" max="13315" width="17.28515625" style="119" customWidth="1"/>
    <col min="13316" max="13316" width="15.5703125" style="119" bestFit="1" customWidth="1"/>
    <col min="13317" max="13317" width="16.28515625" style="119" bestFit="1" customWidth="1"/>
    <col min="13318" max="13318" width="14.140625" style="119" bestFit="1" customWidth="1"/>
    <col min="13319" max="13319" width="12" style="119" bestFit="1" customWidth="1"/>
    <col min="13320" max="13565" width="11" style="119"/>
    <col min="13566" max="13566" width="38" style="119" customWidth="1"/>
    <col min="13567" max="13569" width="15.85546875" style="119" bestFit="1" customWidth="1"/>
    <col min="13570" max="13570" width="1.5703125" style="119" customWidth="1"/>
    <col min="13571" max="13571" width="17.28515625" style="119" customWidth="1"/>
    <col min="13572" max="13572" width="15.5703125" style="119" bestFit="1" customWidth="1"/>
    <col min="13573" max="13573" width="16.28515625" style="119" bestFit="1" customWidth="1"/>
    <col min="13574" max="13574" width="14.140625" style="119" bestFit="1" customWidth="1"/>
    <col min="13575" max="13575" width="12" style="119" bestFit="1" customWidth="1"/>
    <col min="13576" max="13821" width="11" style="119"/>
    <col min="13822" max="13822" width="38" style="119" customWidth="1"/>
    <col min="13823" max="13825" width="15.85546875" style="119" bestFit="1" customWidth="1"/>
    <col min="13826" max="13826" width="1.5703125" style="119" customWidth="1"/>
    <col min="13827" max="13827" width="17.28515625" style="119" customWidth="1"/>
    <col min="13828" max="13828" width="15.5703125" style="119" bestFit="1" customWidth="1"/>
    <col min="13829" max="13829" width="16.28515625" style="119" bestFit="1" customWidth="1"/>
    <col min="13830" max="13830" width="14.140625" style="119" bestFit="1" customWidth="1"/>
    <col min="13831" max="13831" width="12" style="119" bestFit="1" customWidth="1"/>
    <col min="13832" max="14077" width="11" style="119"/>
    <col min="14078" max="14078" width="38" style="119" customWidth="1"/>
    <col min="14079" max="14081" width="15.85546875" style="119" bestFit="1" customWidth="1"/>
    <col min="14082" max="14082" width="1.5703125" style="119" customWidth="1"/>
    <col min="14083" max="14083" width="17.28515625" style="119" customWidth="1"/>
    <col min="14084" max="14084" width="15.5703125" style="119" bestFit="1" customWidth="1"/>
    <col min="14085" max="14085" width="16.28515625" style="119" bestFit="1" customWidth="1"/>
    <col min="14086" max="14086" width="14.140625" style="119" bestFit="1" customWidth="1"/>
    <col min="14087" max="14087" width="12" style="119" bestFit="1" customWidth="1"/>
    <col min="14088" max="14333" width="11" style="119"/>
    <col min="14334" max="14334" width="38" style="119" customWidth="1"/>
    <col min="14335" max="14337" width="15.85546875" style="119" bestFit="1" customWidth="1"/>
    <col min="14338" max="14338" width="1.5703125" style="119" customWidth="1"/>
    <col min="14339" max="14339" width="17.28515625" style="119" customWidth="1"/>
    <col min="14340" max="14340" width="15.5703125" style="119" bestFit="1" customWidth="1"/>
    <col min="14341" max="14341" width="16.28515625" style="119" bestFit="1" customWidth="1"/>
    <col min="14342" max="14342" width="14.140625" style="119" bestFit="1" customWidth="1"/>
    <col min="14343" max="14343" width="12" style="119" bestFit="1" customWidth="1"/>
    <col min="14344" max="14589" width="11" style="119"/>
    <col min="14590" max="14590" width="38" style="119" customWidth="1"/>
    <col min="14591" max="14593" width="15.85546875" style="119" bestFit="1" customWidth="1"/>
    <col min="14594" max="14594" width="1.5703125" style="119" customWidth="1"/>
    <col min="14595" max="14595" width="17.28515625" style="119" customWidth="1"/>
    <col min="14596" max="14596" width="15.5703125" style="119" bestFit="1" customWidth="1"/>
    <col min="14597" max="14597" width="16.28515625" style="119" bestFit="1" customWidth="1"/>
    <col min="14598" max="14598" width="14.140625" style="119" bestFit="1" customWidth="1"/>
    <col min="14599" max="14599" width="12" style="119" bestFit="1" customWidth="1"/>
    <col min="14600" max="14845" width="11" style="119"/>
    <col min="14846" max="14846" width="38" style="119" customWidth="1"/>
    <col min="14847" max="14849" width="15.85546875" style="119" bestFit="1" customWidth="1"/>
    <col min="14850" max="14850" width="1.5703125" style="119" customWidth="1"/>
    <col min="14851" max="14851" width="17.28515625" style="119" customWidth="1"/>
    <col min="14852" max="14852" width="15.5703125" style="119" bestFit="1" customWidth="1"/>
    <col min="14853" max="14853" width="16.28515625" style="119" bestFit="1" customWidth="1"/>
    <col min="14854" max="14854" width="14.140625" style="119" bestFit="1" customWidth="1"/>
    <col min="14855" max="14855" width="12" style="119" bestFit="1" customWidth="1"/>
    <col min="14856" max="15101" width="11" style="119"/>
    <col min="15102" max="15102" width="38" style="119" customWidth="1"/>
    <col min="15103" max="15105" width="15.85546875" style="119" bestFit="1" customWidth="1"/>
    <col min="15106" max="15106" width="1.5703125" style="119" customWidth="1"/>
    <col min="15107" max="15107" width="17.28515625" style="119" customWidth="1"/>
    <col min="15108" max="15108" width="15.5703125" style="119" bestFit="1" customWidth="1"/>
    <col min="15109" max="15109" width="16.28515625" style="119" bestFit="1" customWidth="1"/>
    <col min="15110" max="15110" width="14.140625" style="119" bestFit="1" customWidth="1"/>
    <col min="15111" max="15111" width="12" style="119" bestFit="1" customWidth="1"/>
    <col min="15112" max="15357" width="11" style="119"/>
    <col min="15358" max="15358" width="38" style="119" customWidth="1"/>
    <col min="15359" max="15361" width="15.85546875" style="119" bestFit="1" customWidth="1"/>
    <col min="15362" max="15362" width="1.5703125" style="119" customWidth="1"/>
    <col min="15363" max="15363" width="17.28515625" style="119" customWidth="1"/>
    <col min="15364" max="15364" width="15.5703125" style="119" bestFit="1" customWidth="1"/>
    <col min="15365" max="15365" width="16.28515625" style="119" bestFit="1" customWidth="1"/>
    <col min="15366" max="15366" width="14.140625" style="119" bestFit="1" customWidth="1"/>
    <col min="15367" max="15367" width="12" style="119" bestFit="1" customWidth="1"/>
    <col min="15368" max="15613" width="11" style="119"/>
    <col min="15614" max="15614" width="38" style="119" customWidth="1"/>
    <col min="15615" max="15617" width="15.85546875" style="119" bestFit="1" customWidth="1"/>
    <col min="15618" max="15618" width="1.5703125" style="119" customWidth="1"/>
    <col min="15619" max="15619" width="17.28515625" style="119" customWidth="1"/>
    <col min="15620" max="15620" width="15.5703125" style="119" bestFit="1" customWidth="1"/>
    <col min="15621" max="15621" width="16.28515625" style="119" bestFit="1" customWidth="1"/>
    <col min="15622" max="15622" width="14.140625" style="119" bestFit="1" customWidth="1"/>
    <col min="15623" max="15623" width="12" style="119" bestFit="1" customWidth="1"/>
    <col min="15624" max="15869" width="11" style="119"/>
    <col min="15870" max="15870" width="38" style="119" customWidth="1"/>
    <col min="15871" max="15873" width="15.85546875" style="119" bestFit="1" customWidth="1"/>
    <col min="15874" max="15874" width="1.5703125" style="119" customWidth="1"/>
    <col min="15875" max="15875" width="17.28515625" style="119" customWidth="1"/>
    <col min="15876" max="15876" width="15.5703125" style="119" bestFit="1" customWidth="1"/>
    <col min="15877" max="15877" width="16.28515625" style="119" bestFit="1" customWidth="1"/>
    <col min="15878" max="15878" width="14.140625" style="119" bestFit="1" customWidth="1"/>
    <col min="15879" max="15879" width="12" style="119" bestFit="1" customWidth="1"/>
    <col min="15880" max="16125" width="11" style="119"/>
    <col min="16126" max="16126" width="38" style="119" customWidth="1"/>
    <col min="16127" max="16129" width="15.85546875" style="119" bestFit="1" customWidth="1"/>
    <col min="16130" max="16130" width="1.5703125" style="119" customWidth="1"/>
    <col min="16131" max="16131" width="17.28515625" style="119" customWidth="1"/>
    <col min="16132" max="16132" width="15.5703125" style="119" bestFit="1" customWidth="1"/>
    <col min="16133" max="16133" width="16.28515625" style="119" bestFit="1" customWidth="1"/>
    <col min="16134" max="16134" width="14.140625" style="119" bestFit="1" customWidth="1"/>
    <col min="16135" max="16135" width="12" style="119" bestFit="1" customWidth="1"/>
    <col min="16136" max="16384" width="11" style="119"/>
  </cols>
  <sheetData>
    <row r="2" spans="1:8" ht="18" customHeight="1">
      <c r="A2" s="118" t="s">
        <v>115</v>
      </c>
      <c r="B2" s="118"/>
      <c r="C2" s="118"/>
      <c r="D2" s="118"/>
      <c r="E2" s="118"/>
      <c r="F2" s="118"/>
      <c r="G2" s="118"/>
      <c r="H2" s="118"/>
    </row>
    <row r="3" spans="1:8" ht="18" customHeight="1">
      <c r="A3" s="140" t="s">
        <v>116</v>
      </c>
      <c r="B3" s="140"/>
      <c r="C3" s="140"/>
      <c r="D3" s="140"/>
      <c r="E3" s="140"/>
      <c r="F3" s="140"/>
      <c r="G3" s="140"/>
      <c r="H3" s="140"/>
    </row>
    <row r="4" spans="1:8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</row>
    <row r="5" spans="1:8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</row>
    <row r="6" spans="1:8" s="143" customFormat="1" ht="20.25" customHeight="1">
      <c r="A6" s="462" t="s">
        <v>118</v>
      </c>
      <c r="B6" s="460" t="s">
        <v>10</v>
      </c>
      <c r="C6" s="460"/>
      <c r="D6" s="460"/>
      <c r="E6" s="460"/>
      <c r="F6" s="460"/>
      <c r="G6" s="460"/>
      <c r="H6" s="460"/>
    </row>
    <row r="7" spans="1:8" s="143" customFormat="1" ht="16.5" customHeight="1">
      <c r="A7" s="463"/>
      <c r="B7" s="461" t="s">
        <v>12</v>
      </c>
      <c r="C7" s="461"/>
      <c r="D7" s="461"/>
      <c r="E7" s="461"/>
      <c r="F7" s="461" t="s">
        <v>13</v>
      </c>
      <c r="G7" s="461"/>
      <c r="H7" s="461"/>
    </row>
    <row r="8" spans="1:8" s="143" customFormat="1" ht="20.25" customHeight="1">
      <c r="A8" s="464"/>
      <c r="B8" s="142" t="s">
        <v>34</v>
      </c>
      <c r="C8" s="142" t="s">
        <v>17</v>
      </c>
      <c r="D8" s="160" t="s">
        <v>18</v>
      </c>
      <c r="E8" s="160"/>
      <c r="F8" s="142" t="s">
        <v>34</v>
      </c>
      <c r="G8" s="142" t="s">
        <v>17</v>
      </c>
      <c r="H8" s="142" t="s">
        <v>18</v>
      </c>
    </row>
    <row r="9" spans="1:8" s="126" customFormat="1" ht="24.95" customHeight="1">
      <c r="A9" s="161" t="s">
        <v>119</v>
      </c>
      <c r="B9" s="162">
        <f>B10+B22+B26+B40+B50+B54+B62+B70+B78+B85+B91+B97+B103+B109+B113+B118+B124+B128+B133+B146</f>
        <v>1191100</v>
      </c>
      <c r="C9" s="162">
        <f>C10+C22+C26+C40+C50+C54+C62+C70+C78+C85+C91+C97+C103+C109+C113+C118+C124+C128+C133+C146</f>
        <v>578710</v>
      </c>
      <c r="D9" s="162">
        <f>D10+D22+D26+D40+D50+D54+D62+D70+D78+D85+D91+D97+D103+D109+D113+D118+D124+D128+D133+D146</f>
        <v>612390</v>
      </c>
      <c r="E9" s="162"/>
      <c r="F9" s="162">
        <f>F10+F22+F26+F40+F50+F54+F62+F70+F78+F85+F91+F97+F103+F109+F113+F118+F124+F128+F133+F146</f>
        <v>1195178</v>
      </c>
      <c r="G9" s="162">
        <f>G10+G22+G26+G40+G50+G54+G62+G70+G78+G85+G91+G97+G103+G109+G113+G118+G124+G128+G133+G146</f>
        <v>580708</v>
      </c>
      <c r="H9" s="162">
        <f>H10+H22+H26+H40+H50+H54+H62+H70+H78+H85+H91+H97+H103+H109+H113+H118+H124+H128+H133+H146</f>
        <v>614470</v>
      </c>
    </row>
    <row r="10" spans="1:8" ht="24" customHeight="1">
      <c r="A10" s="163" t="s">
        <v>120</v>
      </c>
      <c r="B10" s="164">
        <f t="shared" ref="B10:B73" si="0">D10+C10</f>
        <v>238939</v>
      </c>
      <c r="C10" s="164">
        <f>SUM(C11:C21)</f>
        <v>115695</v>
      </c>
      <c r="D10" s="164">
        <f>SUM(D11:D21)</f>
        <v>123244</v>
      </c>
      <c r="E10" s="164"/>
      <c r="F10" s="164">
        <f>H10+G10</f>
        <v>239249</v>
      </c>
      <c r="G10" s="164">
        <f>SUM(G11:G21)</f>
        <v>115825</v>
      </c>
      <c r="H10" s="164">
        <f>SUM(H11:H21)</f>
        <v>123424</v>
      </c>
    </row>
    <row r="11" spans="1:8" ht="15.75" customHeight="1">
      <c r="A11" s="165" t="s">
        <v>121</v>
      </c>
      <c r="B11" s="166">
        <f t="shared" si="0"/>
        <v>4994</v>
      </c>
      <c r="C11" s="166">
        <v>2382</v>
      </c>
      <c r="D11" s="166">
        <v>2612</v>
      </c>
      <c r="E11" s="167"/>
      <c r="F11" s="166">
        <f t="shared" ref="F11:F74" si="1">H11+G11</f>
        <v>4964</v>
      </c>
      <c r="G11" s="166">
        <v>2373</v>
      </c>
      <c r="H11" s="166">
        <v>2591</v>
      </c>
    </row>
    <row r="12" spans="1:8" ht="15.75" customHeight="1">
      <c r="A12" s="165" t="s">
        <v>122</v>
      </c>
      <c r="B12" s="166">
        <f t="shared" si="0"/>
        <v>10140</v>
      </c>
      <c r="C12" s="166">
        <v>5351</v>
      </c>
      <c r="D12" s="166">
        <v>4789</v>
      </c>
      <c r="E12" s="167"/>
      <c r="F12" s="166">
        <f t="shared" si="1"/>
        <v>10172</v>
      </c>
      <c r="G12" s="166">
        <v>5370</v>
      </c>
      <c r="H12" s="166">
        <v>4802</v>
      </c>
    </row>
    <row r="13" spans="1:8" ht="15.75" customHeight="1">
      <c r="A13" s="165" t="s">
        <v>123</v>
      </c>
      <c r="B13" s="166">
        <f t="shared" si="0"/>
        <v>17762</v>
      </c>
      <c r="C13" s="166">
        <v>8825</v>
      </c>
      <c r="D13" s="166">
        <v>8937</v>
      </c>
      <c r="E13" s="167"/>
      <c r="F13" s="166">
        <f t="shared" si="1"/>
        <v>17895</v>
      </c>
      <c r="G13" s="166">
        <v>8989</v>
      </c>
      <c r="H13" s="166">
        <v>8906</v>
      </c>
    </row>
    <row r="14" spans="1:8" ht="15.75" customHeight="1">
      <c r="A14" s="165" t="s">
        <v>124</v>
      </c>
      <c r="B14" s="166">
        <f t="shared" si="0"/>
        <v>14923</v>
      </c>
      <c r="C14" s="166">
        <v>7385</v>
      </c>
      <c r="D14" s="166">
        <v>7538</v>
      </c>
      <c r="E14" s="167"/>
      <c r="F14" s="166">
        <f t="shared" si="1"/>
        <v>14917</v>
      </c>
      <c r="G14" s="166">
        <v>7381</v>
      </c>
      <c r="H14" s="166">
        <v>7536</v>
      </c>
    </row>
    <row r="15" spans="1:8" ht="15.75" customHeight="1">
      <c r="A15" s="165" t="s">
        <v>125</v>
      </c>
      <c r="B15" s="166">
        <f t="shared" si="0"/>
        <v>18312</v>
      </c>
      <c r="C15" s="166">
        <v>8528</v>
      </c>
      <c r="D15" s="166">
        <v>9784</v>
      </c>
      <c r="E15" s="167"/>
      <c r="F15" s="166">
        <f t="shared" si="1"/>
        <v>18331</v>
      </c>
      <c r="G15" s="166">
        <v>8520</v>
      </c>
      <c r="H15" s="166">
        <v>9811</v>
      </c>
    </row>
    <row r="16" spans="1:8" ht="15.75" customHeight="1">
      <c r="A16" s="165" t="s">
        <v>126</v>
      </c>
      <c r="B16" s="166">
        <f t="shared" si="0"/>
        <v>17951</v>
      </c>
      <c r="C16" s="166">
        <v>8351</v>
      </c>
      <c r="D16" s="166">
        <v>9600</v>
      </c>
      <c r="E16" s="167"/>
      <c r="F16" s="166">
        <f t="shared" si="1"/>
        <v>17938</v>
      </c>
      <c r="G16" s="166">
        <v>8324</v>
      </c>
      <c r="H16" s="166">
        <v>9614</v>
      </c>
    </row>
    <row r="17" spans="1:8" ht="15.75" customHeight="1">
      <c r="A17" s="165" t="s">
        <v>127</v>
      </c>
      <c r="B17" s="166">
        <f t="shared" si="0"/>
        <v>19187</v>
      </c>
      <c r="C17" s="166">
        <v>9348</v>
      </c>
      <c r="D17" s="166">
        <v>9839</v>
      </c>
      <c r="E17" s="167"/>
      <c r="F17" s="166">
        <f t="shared" si="1"/>
        <v>19331</v>
      </c>
      <c r="G17" s="166">
        <v>9376</v>
      </c>
      <c r="H17" s="166">
        <v>9955</v>
      </c>
    </row>
    <row r="18" spans="1:8" ht="15.75" customHeight="1">
      <c r="A18" s="165" t="s">
        <v>128</v>
      </c>
      <c r="B18" s="166">
        <f t="shared" si="0"/>
        <v>8012</v>
      </c>
      <c r="C18" s="166">
        <v>3923</v>
      </c>
      <c r="D18" s="166">
        <v>4089</v>
      </c>
      <c r="E18" s="167"/>
      <c r="F18" s="166">
        <f t="shared" si="1"/>
        <v>8038</v>
      </c>
      <c r="G18" s="166">
        <v>3933</v>
      </c>
      <c r="H18" s="166">
        <v>4105</v>
      </c>
    </row>
    <row r="19" spans="1:8" ht="15.75" customHeight="1">
      <c r="A19" s="165" t="s">
        <v>129</v>
      </c>
      <c r="B19" s="166">
        <f t="shared" si="0"/>
        <v>53362</v>
      </c>
      <c r="C19" s="166">
        <v>25873</v>
      </c>
      <c r="D19" s="166">
        <v>27489</v>
      </c>
      <c r="E19" s="167"/>
      <c r="F19" s="166">
        <f t="shared" si="1"/>
        <v>53457</v>
      </c>
      <c r="G19" s="166">
        <v>25902</v>
      </c>
      <c r="H19" s="166">
        <v>27555</v>
      </c>
    </row>
    <row r="20" spans="1:8" ht="15.75" customHeight="1">
      <c r="A20" s="165" t="s">
        <v>130</v>
      </c>
      <c r="B20" s="166">
        <f t="shared" si="0"/>
        <v>43729</v>
      </c>
      <c r="C20" s="166">
        <v>20835</v>
      </c>
      <c r="D20" s="166">
        <v>22894</v>
      </c>
      <c r="E20" s="167"/>
      <c r="F20" s="166">
        <f t="shared" si="1"/>
        <v>43669</v>
      </c>
      <c r="G20" s="166">
        <v>20768</v>
      </c>
      <c r="H20" s="166">
        <v>22901</v>
      </c>
    </row>
    <row r="21" spans="1:8" ht="15.75" customHeight="1">
      <c r="A21" s="165" t="s">
        <v>131</v>
      </c>
      <c r="B21" s="166">
        <f t="shared" si="0"/>
        <v>30567</v>
      </c>
      <c r="C21" s="166">
        <v>14894</v>
      </c>
      <c r="D21" s="166">
        <v>15673</v>
      </c>
      <c r="E21" s="167"/>
      <c r="F21" s="166">
        <f t="shared" si="1"/>
        <v>30537</v>
      </c>
      <c r="G21" s="166">
        <v>14889</v>
      </c>
      <c r="H21" s="166">
        <v>15648</v>
      </c>
    </row>
    <row r="22" spans="1:8" ht="24" customHeight="1">
      <c r="A22" s="163" t="s">
        <v>132</v>
      </c>
      <c r="B22" s="164">
        <f t="shared" si="0"/>
        <v>53898</v>
      </c>
      <c r="C22" s="164">
        <f>SUM(C23:C25)</f>
        <v>26206</v>
      </c>
      <c r="D22" s="164">
        <f>SUM(D23:D25)</f>
        <v>27692</v>
      </c>
      <c r="E22" s="164"/>
      <c r="F22" s="164">
        <f t="shared" si="1"/>
        <v>54300</v>
      </c>
      <c r="G22" s="164">
        <f>SUM(G23:G25)</f>
        <v>26420</v>
      </c>
      <c r="H22" s="164">
        <f>SUM(H23:H25)</f>
        <v>27880</v>
      </c>
    </row>
    <row r="23" spans="1:8" ht="15.75" customHeight="1">
      <c r="A23" s="165" t="s">
        <v>36</v>
      </c>
      <c r="B23" s="166">
        <f t="shared" si="0"/>
        <v>12559</v>
      </c>
      <c r="C23" s="166">
        <v>6056</v>
      </c>
      <c r="D23" s="166">
        <v>6503</v>
      </c>
      <c r="E23" s="167"/>
      <c r="F23" s="166">
        <f>H23+G23</f>
        <v>12562</v>
      </c>
      <c r="G23" s="166">
        <v>6041</v>
      </c>
      <c r="H23" s="166">
        <v>6521</v>
      </c>
    </row>
    <row r="24" spans="1:8" ht="15.75" customHeight="1">
      <c r="A24" s="165" t="s">
        <v>133</v>
      </c>
      <c r="B24" s="166">
        <f t="shared" si="0"/>
        <v>17957</v>
      </c>
      <c r="C24" s="166">
        <v>8981</v>
      </c>
      <c r="D24" s="166">
        <v>8976</v>
      </c>
      <c r="E24" s="167"/>
      <c r="F24" s="166">
        <f t="shared" si="1"/>
        <v>18116</v>
      </c>
      <c r="G24" s="166">
        <v>9064</v>
      </c>
      <c r="H24" s="166">
        <v>9052</v>
      </c>
    </row>
    <row r="25" spans="1:8" ht="15.75" customHeight="1">
      <c r="A25" s="165" t="s">
        <v>80</v>
      </c>
      <c r="B25" s="166">
        <f t="shared" si="0"/>
        <v>23382</v>
      </c>
      <c r="C25" s="166">
        <v>11169</v>
      </c>
      <c r="D25" s="166">
        <v>12213</v>
      </c>
      <c r="E25" s="167"/>
      <c r="F25" s="166">
        <f t="shared" si="1"/>
        <v>23622</v>
      </c>
      <c r="G25" s="166">
        <v>11315</v>
      </c>
      <c r="H25" s="166">
        <v>12307</v>
      </c>
    </row>
    <row r="26" spans="1:8" ht="24" customHeight="1">
      <c r="A26" s="163" t="s">
        <v>134</v>
      </c>
      <c r="B26" s="164">
        <f t="shared" si="0"/>
        <v>169200</v>
      </c>
      <c r="C26" s="164">
        <f>SUM(C27:C39)</f>
        <v>82399</v>
      </c>
      <c r="D26" s="164">
        <f>SUM(D27:D39)</f>
        <v>86801</v>
      </c>
      <c r="E26" s="164"/>
      <c r="F26" s="164">
        <f t="shared" si="1"/>
        <v>169512</v>
      </c>
      <c r="G26" s="164">
        <f>SUM(G27:G39)</f>
        <v>82539</v>
      </c>
      <c r="H26" s="164">
        <f>SUM(H27:H39)</f>
        <v>86973</v>
      </c>
    </row>
    <row r="27" spans="1:8" ht="15.75" customHeight="1">
      <c r="A27" s="165" t="s">
        <v>37</v>
      </c>
      <c r="B27" s="166">
        <f t="shared" si="0"/>
        <v>30135</v>
      </c>
      <c r="C27" s="166">
        <v>14524</v>
      </c>
      <c r="D27" s="166">
        <v>15611</v>
      </c>
      <c r="E27" s="167"/>
      <c r="F27" s="166">
        <f t="shared" si="1"/>
        <v>30094</v>
      </c>
      <c r="G27" s="166">
        <v>14495</v>
      </c>
      <c r="H27" s="166">
        <v>15599</v>
      </c>
    </row>
    <row r="28" spans="1:8" ht="15.75" customHeight="1">
      <c r="A28" s="165" t="s">
        <v>135</v>
      </c>
      <c r="B28" s="166">
        <f t="shared" si="0"/>
        <v>30508</v>
      </c>
      <c r="C28" s="166">
        <v>14935</v>
      </c>
      <c r="D28" s="166">
        <v>15573</v>
      </c>
      <c r="E28" s="167"/>
      <c r="F28" s="166">
        <f t="shared" si="1"/>
        <v>30479</v>
      </c>
      <c r="G28" s="166">
        <v>14934</v>
      </c>
      <c r="H28" s="166">
        <v>15545</v>
      </c>
    </row>
    <row r="29" spans="1:8" ht="15.75" customHeight="1">
      <c r="A29" s="165" t="s">
        <v>136</v>
      </c>
      <c r="B29" s="166">
        <f t="shared" si="0"/>
        <v>13905</v>
      </c>
      <c r="C29" s="166">
        <v>6855</v>
      </c>
      <c r="D29" s="166">
        <v>7050</v>
      </c>
      <c r="E29" s="167"/>
      <c r="F29" s="166">
        <f t="shared" si="1"/>
        <v>13957</v>
      </c>
      <c r="G29" s="166">
        <v>6892</v>
      </c>
      <c r="H29" s="166">
        <v>7065</v>
      </c>
    </row>
    <row r="30" spans="1:8" s="126" customFormat="1" ht="15.75" customHeight="1">
      <c r="A30" s="165" t="s">
        <v>137</v>
      </c>
      <c r="B30" s="166">
        <f t="shared" si="0"/>
        <v>12512</v>
      </c>
      <c r="C30" s="166">
        <v>5988</v>
      </c>
      <c r="D30" s="166">
        <v>6524</v>
      </c>
      <c r="E30" s="168"/>
      <c r="F30" s="166">
        <f t="shared" si="1"/>
        <v>12598</v>
      </c>
      <c r="G30" s="166">
        <v>5991</v>
      </c>
      <c r="H30" s="166">
        <v>6607</v>
      </c>
    </row>
    <row r="31" spans="1:8" ht="15.75" customHeight="1">
      <c r="A31" s="165" t="s">
        <v>133</v>
      </c>
      <c r="B31" s="166">
        <f t="shared" si="0"/>
        <v>9405</v>
      </c>
      <c r="C31" s="166">
        <v>4550</v>
      </c>
      <c r="D31" s="166">
        <v>4855</v>
      </c>
      <c r="E31" s="167"/>
      <c r="F31" s="166">
        <f t="shared" si="1"/>
        <v>9400</v>
      </c>
      <c r="G31" s="166">
        <v>4542</v>
      </c>
      <c r="H31" s="166">
        <v>4858</v>
      </c>
    </row>
    <row r="32" spans="1:8" ht="15.75" customHeight="1">
      <c r="A32" s="165" t="s">
        <v>138</v>
      </c>
      <c r="B32" s="166">
        <f t="shared" si="0"/>
        <v>3189</v>
      </c>
      <c r="C32" s="166">
        <v>1620</v>
      </c>
      <c r="D32" s="166">
        <v>1569</v>
      </c>
      <c r="E32" s="167"/>
      <c r="F32" s="166">
        <f t="shared" si="1"/>
        <v>3193</v>
      </c>
      <c r="G32" s="166">
        <v>1621</v>
      </c>
      <c r="H32" s="166">
        <v>1572</v>
      </c>
    </row>
    <row r="33" spans="1:8" ht="15.75" customHeight="1">
      <c r="A33" s="165" t="s">
        <v>139</v>
      </c>
      <c r="B33" s="166">
        <f t="shared" si="0"/>
        <v>7906</v>
      </c>
      <c r="C33" s="166">
        <v>3934</v>
      </c>
      <c r="D33" s="166">
        <v>3972</v>
      </c>
      <c r="E33" s="167"/>
      <c r="F33" s="166">
        <f t="shared" si="1"/>
        <v>7936</v>
      </c>
      <c r="G33" s="166">
        <v>3962</v>
      </c>
      <c r="H33" s="166">
        <v>3974</v>
      </c>
    </row>
    <row r="34" spans="1:8" ht="15.75" customHeight="1">
      <c r="A34" s="165" t="s">
        <v>140</v>
      </c>
      <c r="B34" s="166">
        <f t="shared" si="0"/>
        <v>3497</v>
      </c>
      <c r="C34" s="166">
        <v>1727</v>
      </c>
      <c r="D34" s="166">
        <v>1770</v>
      </c>
      <c r="E34" s="167"/>
      <c r="F34" s="166">
        <f t="shared" si="1"/>
        <v>3526</v>
      </c>
      <c r="G34" s="166">
        <v>1745</v>
      </c>
      <c r="H34" s="166">
        <v>1781</v>
      </c>
    </row>
    <row r="35" spans="1:8" ht="15.75" customHeight="1">
      <c r="A35" s="165" t="s">
        <v>141</v>
      </c>
      <c r="B35" s="166">
        <f t="shared" si="0"/>
        <v>3478</v>
      </c>
      <c r="C35" s="166">
        <v>1788</v>
      </c>
      <c r="D35" s="166">
        <v>1690</v>
      </c>
      <c r="E35" s="167"/>
      <c r="F35" s="166">
        <f t="shared" si="1"/>
        <v>3503</v>
      </c>
      <c r="G35" s="166">
        <v>1808</v>
      </c>
      <c r="H35" s="166">
        <v>1695</v>
      </c>
    </row>
    <row r="36" spans="1:8" ht="15.75" customHeight="1">
      <c r="A36" s="165" t="s">
        <v>142</v>
      </c>
      <c r="B36" s="166">
        <f t="shared" si="0"/>
        <v>9574</v>
      </c>
      <c r="C36" s="166">
        <v>4670</v>
      </c>
      <c r="D36" s="166">
        <v>4904</v>
      </c>
      <c r="E36" s="167"/>
      <c r="F36" s="166">
        <f t="shared" si="1"/>
        <v>9582</v>
      </c>
      <c r="G36" s="166">
        <v>4668</v>
      </c>
      <c r="H36" s="166">
        <v>4914</v>
      </c>
    </row>
    <row r="37" spans="1:8" ht="15.75" customHeight="1">
      <c r="A37" s="165" t="s">
        <v>143</v>
      </c>
      <c r="B37" s="166">
        <f t="shared" si="0"/>
        <v>17040</v>
      </c>
      <c r="C37" s="166">
        <v>8152</v>
      </c>
      <c r="D37" s="166">
        <v>8888</v>
      </c>
      <c r="E37" s="167"/>
      <c r="F37" s="166">
        <f t="shared" si="1"/>
        <v>17052</v>
      </c>
      <c r="G37" s="166">
        <v>8167</v>
      </c>
      <c r="H37" s="166">
        <v>8885</v>
      </c>
    </row>
    <row r="38" spans="1:8" ht="15.75" customHeight="1">
      <c r="A38" s="165" t="s">
        <v>144</v>
      </c>
      <c r="B38" s="166">
        <f t="shared" si="0"/>
        <v>12901</v>
      </c>
      <c r="C38" s="166">
        <v>6124</v>
      </c>
      <c r="D38" s="166">
        <v>6777</v>
      </c>
      <c r="E38" s="167"/>
      <c r="F38" s="166">
        <f t="shared" si="1"/>
        <v>12865</v>
      </c>
      <c r="G38" s="166">
        <v>6105</v>
      </c>
      <c r="H38" s="166">
        <v>6760</v>
      </c>
    </row>
    <row r="39" spans="1:8" ht="15.75" customHeight="1">
      <c r="A39" s="165" t="s">
        <v>145</v>
      </c>
      <c r="B39" s="166">
        <f t="shared" si="0"/>
        <v>15150</v>
      </c>
      <c r="C39" s="166">
        <v>7532</v>
      </c>
      <c r="D39" s="166">
        <v>7618</v>
      </c>
      <c r="E39" s="167"/>
      <c r="F39" s="166">
        <f t="shared" si="1"/>
        <v>15327</v>
      </c>
      <c r="G39" s="166">
        <v>7609</v>
      </c>
      <c r="H39" s="166">
        <v>7718</v>
      </c>
    </row>
    <row r="40" spans="1:8" ht="24" customHeight="1">
      <c r="A40" s="163" t="s">
        <v>146</v>
      </c>
      <c r="B40" s="164">
        <f t="shared" si="0"/>
        <v>30773</v>
      </c>
      <c r="C40" s="164">
        <f>SUM(C41:C49)</f>
        <v>15404</v>
      </c>
      <c r="D40" s="164">
        <f>SUM(D41:D49)</f>
        <v>15369</v>
      </c>
      <c r="E40" s="164"/>
      <c r="F40" s="164">
        <f t="shared" si="1"/>
        <v>30917</v>
      </c>
      <c r="G40" s="164">
        <f>SUM(G41:G49)</f>
        <v>15479</v>
      </c>
      <c r="H40" s="164">
        <f>SUM(H41:H49)</f>
        <v>15438</v>
      </c>
    </row>
    <row r="41" spans="1:8" ht="15.75" customHeight="1">
      <c r="A41" s="165" t="s">
        <v>147</v>
      </c>
      <c r="B41" s="166">
        <f t="shared" si="0"/>
        <v>11090</v>
      </c>
      <c r="C41" s="166">
        <v>5415</v>
      </c>
      <c r="D41" s="166">
        <v>5675</v>
      </c>
      <c r="E41" s="167"/>
      <c r="F41" s="166">
        <f t="shared" si="1"/>
        <v>11114</v>
      </c>
      <c r="G41" s="166">
        <v>5415</v>
      </c>
      <c r="H41" s="166">
        <v>5699</v>
      </c>
    </row>
    <row r="42" spans="1:8" ht="15.75" customHeight="1">
      <c r="A42" s="165" t="s">
        <v>148</v>
      </c>
      <c r="B42" s="166">
        <f t="shared" si="0"/>
        <v>5034</v>
      </c>
      <c r="C42" s="166">
        <v>2555</v>
      </c>
      <c r="D42" s="166">
        <v>2479</v>
      </c>
      <c r="E42" s="167"/>
      <c r="F42" s="166">
        <f t="shared" si="1"/>
        <v>5079</v>
      </c>
      <c r="G42" s="166">
        <v>2578</v>
      </c>
      <c r="H42" s="166">
        <v>2501</v>
      </c>
    </row>
    <row r="43" spans="1:8" ht="15.75" customHeight="1">
      <c r="A43" s="165" t="s">
        <v>149</v>
      </c>
      <c r="B43" s="166">
        <f t="shared" si="0"/>
        <v>4115</v>
      </c>
      <c r="C43" s="166">
        <v>2059</v>
      </c>
      <c r="D43" s="166">
        <v>2056</v>
      </c>
      <c r="E43" s="167"/>
      <c r="F43" s="166">
        <f t="shared" si="1"/>
        <v>4123</v>
      </c>
      <c r="G43" s="166">
        <v>2069</v>
      </c>
      <c r="H43" s="166">
        <v>2054</v>
      </c>
    </row>
    <row r="44" spans="1:8" ht="15.75" customHeight="1">
      <c r="A44" s="165" t="s">
        <v>150</v>
      </c>
      <c r="B44" s="166">
        <f t="shared" si="0"/>
        <v>1102</v>
      </c>
      <c r="C44" s="166">
        <v>552</v>
      </c>
      <c r="D44" s="166">
        <v>550</v>
      </c>
      <c r="E44" s="167"/>
      <c r="F44" s="166">
        <f t="shared" si="1"/>
        <v>1114</v>
      </c>
      <c r="G44" s="166">
        <v>561</v>
      </c>
      <c r="H44" s="166">
        <v>553</v>
      </c>
    </row>
    <row r="45" spans="1:8" ht="15.75" customHeight="1">
      <c r="A45" s="165" t="s">
        <v>80</v>
      </c>
      <c r="B45" s="166">
        <f t="shared" si="0"/>
        <v>1451</v>
      </c>
      <c r="C45" s="166">
        <v>709</v>
      </c>
      <c r="D45" s="166">
        <v>742</v>
      </c>
      <c r="E45" s="167"/>
      <c r="F45" s="166">
        <f t="shared" si="1"/>
        <v>1468</v>
      </c>
      <c r="G45" s="166">
        <v>718</v>
      </c>
      <c r="H45" s="166">
        <v>750</v>
      </c>
    </row>
    <row r="46" spans="1:8" ht="15.75" customHeight="1">
      <c r="A46" s="165" t="s">
        <v>151</v>
      </c>
      <c r="B46" s="166">
        <f t="shared" si="0"/>
        <v>1562</v>
      </c>
      <c r="C46" s="166">
        <v>804</v>
      </c>
      <c r="D46" s="166">
        <v>758</v>
      </c>
      <c r="E46" s="167"/>
      <c r="F46" s="166">
        <f t="shared" si="1"/>
        <v>1568</v>
      </c>
      <c r="G46" s="166">
        <v>810</v>
      </c>
      <c r="H46" s="166">
        <v>758</v>
      </c>
    </row>
    <row r="47" spans="1:8" s="126" customFormat="1" ht="15.75" customHeight="1">
      <c r="A47" s="165" t="s">
        <v>152</v>
      </c>
      <c r="B47" s="166">
        <f t="shared" si="0"/>
        <v>651</v>
      </c>
      <c r="C47" s="166">
        <v>331</v>
      </c>
      <c r="D47" s="166">
        <v>320</v>
      </c>
      <c r="E47" s="168"/>
      <c r="F47" s="166">
        <f t="shared" si="1"/>
        <v>654</v>
      </c>
      <c r="G47" s="166">
        <v>331</v>
      </c>
      <c r="H47" s="166">
        <v>323</v>
      </c>
    </row>
    <row r="48" spans="1:8" ht="15.75" customHeight="1">
      <c r="A48" s="165" t="s">
        <v>133</v>
      </c>
      <c r="B48" s="166">
        <f t="shared" si="0"/>
        <v>3568</v>
      </c>
      <c r="C48" s="166">
        <v>1800</v>
      </c>
      <c r="D48" s="166">
        <v>1768</v>
      </c>
      <c r="E48" s="167"/>
      <c r="F48" s="166">
        <f t="shared" si="1"/>
        <v>3603</v>
      </c>
      <c r="G48" s="166">
        <v>1817</v>
      </c>
      <c r="H48" s="166">
        <v>1786</v>
      </c>
    </row>
    <row r="49" spans="1:8" ht="15.75" customHeight="1">
      <c r="A49" s="165" t="s">
        <v>153</v>
      </c>
      <c r="B49" s="166">
        <f t="shared" si="0"/>
        <v>2200</v>
      </c>
      <c r="C49" s="166">
        <v>1179</v>
      </c>
      <c r="D49" s="166">
        <v>1021</v>
      </c>
      <c r="E49" s="167"/>
      <c r="F49" s="166">
        <f t="shared" si="1"/>
        <v>2194</v>
      </c>
      <c r="G49" s="166">
        <v>1180</v>
      </c>
      <c r="H49" s="166">
        <v>1014</v>
      </c>
    </row>
    <row r="50" spans="1:8" ht="24" customHeight="1">
      <c r="A50" s="163" t="s">
        <v>154</v>
      </c>
      <c r="B50" s="164">
        <f t="shared" si="0"/>
        <v>13163</v>
      </c>
      <c r="C50" s="164">
        <f>SUM(C51:C53)</f>
        <v>6544</v>
      </c>
      <c r="D50" s="164">
        <f>SUM(D51:D53)</f>
        <v>6619</v>
      </c>
      <c r="E50" s="164"/>
      <c r="F50" s="164">
        <f t="shared" si="1"/>
        <v>13221</v>
      </c>
      <c r="G50" s="164">
        <f>SUM(G51:G53)</f>
        <v>6544</v>
      </c>
      <c r="H50" s="164">
        <f>SUM(H51:H53)</f>
        <v>6677</v>
      </c>
    </row>
    <row r="51" spans="1:8" ht="15.75" customHeight="1">
      <c r="A51" s="165" t="s">
        <v>155</v>
      </c>
      <c r="B51" s="166">
        <f t="shared" si="0"/>
        <v>8472</v>
      </c>
      <c r="C51" s="166">
        <v>4158</v>
      </c>
      <c r="D51" s="166">
        <v>4314</v>
      </c>
      <c r="E51" s="167"/>
      <c r="F51" s="166">
        <f t="shared" si="1"/>
        <v>8502</v>
      </c>
      <c r="G51" s="166">
        <v>4155</v>
      </c>
      <c r="H51" s="166">
        <v>4347</v>
      </c>
    </row>
    <row r="52" spans="1:8" ht="15.75" customHeight="1">
      <c r="A52" s="165" t="s">
        <v>156</v>
      </c>
      <c r="B52" s="166">
        <f t="shared" si="0"/>
        <v>3148</v>
      </c>
      <c r="C52" s="166">
        <v>1588</v>
      </c>
      <c r="D52" s="166">
        <v>1560</v>
      </c>
      <c r="E52" s="167"/>
      <c r="F52" s="166">
        <f t="shared" si="1"/>
        <v>3181</v>
      </c>
      <c r="G52" s="166">
        <v>1599</v>
      </c>
      <c r="H52" s="166">
        <v>1582</v>
      </c>
    </row>
    <row r="53" spans="1:8" ht="15.75" customHeight="1">
      <c r="A53" s="165" t="s">
        <v>63</v>
      </c>
      <c r="B53" s="166">
        <f t="shared" si="0"/>
        <v>1543</v>
      </c>
      <c r="C53" s="166">
        <v>798</v>
      </c>
      <c r="D53" s="166">
        <v>745</v>
      </c>
      <c r="E53" s="167"/>
      <c r="F53" s="166">
        <f t="shared" si="1"/>
        <v>1538</v>
      </c>
      <c r="G53" s="166">
        <v>790</v>
      </c>
      <c r="H53" s="166">
        <v>748</v>
      </c>
    </row>
    <row r="54" spans="1:8" ht="24" customHeight="1">
      <c r="A54" s="163" t="s">
        <v>157</v>
      </c>
      <c r="B54" s="164">
        <f t="shared" si="0"/>
        <v>46452</v>
      </c>
      <c r="C54" s="164">
        <f>SUM(C55:C61)</f>
        <v>23147</v>
      </c>
      <c r="D54" s="164">
        <f>SUM(D55:D61)</f>
        <v>23305</v>
      </c>
      <c r="E54" s="164"/>
      <c r="F54" s="164">
        <f t="shared" si="1"/>
        <v>46616</v>
      </c>
      <c r="G54" s="164">
        <f>SUM(G55:G61)</f>
        <v>23235</v>
      </c>
      <c r="H54" s="164">
        <f>SUM(H55:H61)</f>
        <v>23381</v>
      </c>
    </row>
    <row r="55" spans="1:8" ht="15.75" customHeight="1">
      <c r="A55" s="165" t="s">
        <v>40</v>
      </c>
      <c r="B55" s="166">
        <f t="shared" si="0"/>
        <v>25612</v>
      </c>
      <c r="C55" s="166">
        <v>12610</v>
      </c>
      <c r="D55" s="166">
        <v>13002</v>
      </c>
      <c r="E55" s="167"/>
      <c r="F55" s="166">
        <f t="shared" si="1"/>
        <v>25662</v>
      </c>
      <c r="G55" s="166">
        <v>12649</v>
      </c>
      <c r="H55" s="166">
        <v>13013</v>
      </c>
    </row>
    <row r="56" spans="1:8" s="126" customFormat="1" ht="15.75" customHeight="1">
      <c r="A56" s="165" t="s">
        <v>158</v>
      </c>
      <c r="B56" s="166">
        <f t="shared" si="0"/>
        <v>2029</v>
      </c>
      <c r="C56" s="166">
        <v>1070</v>
      </c>
      <c r="D56" s="166">
        <v>959</v>
      </c>
      <c r="E56" s="168"/>
      <c r="F56" s="166">
        <f t="shared" si="1"/>
        <v>2042</v>
      </c>
      <c r="G56" s="166">
        <v>1078</v>
      </c>
      <c r="H56" s="166">
        <v>964</v>
      </c>
    </row>
    <row r="57" spans="1:8" ht="15.75" customHeight="1">
      <c r="A57" s="165" t="s">
        <v>159</v>
      </c>
      <c r="B57" s="166">
        <f t="shared" si="0"/>
        <v>5519</v>
      </c>
      <c r="C57" s="166">
        <v>2780</v>
      </c>
      <c r="D57" s="166">
        <v>2739</v>
      </c>
      <c r="E57" s="167"/>
      <c r="F57" s="166">
        <f t="shared" si="1"/>
        <v>5539</v>
      </c>
      <c r="G57" s="166">
        <v>2787</v>
      </c>
      <c r="H57" s="166">
        <v>2752</v>
      </c>
    </row>
    <row r="58" spans="1:8" ht="15.75" customHeight="1">
      <c r="A58" s="165" t="s">
        <v>160</v>
      </c>
      <c r="B58" s="166">
        <f t="shared" si="0"/>
        <v>4466</v>
      </c>
      <c r="C58" s="166">
        <v>2216</v>
      </c>
      <c r="D58" s="166">
        <v>2250</v>
      </c>
      <c r="E58" s="167"/>
      <c r="F58" s="166">
        <f t="shared" si="1"/>
        <v>4500</v>
      </c>
      <c r="G58" s="166">
        <v>2230</v>
      </c>
      <c r="H58" s="166">
        <v>2270</v>
      </c>
    </row>
    <row r="59" spans="1:8" ht="15.75" customHeight="1">
      <c r="A59" s="165" t="s">
        <v>161</v>
      </c>
      <c r="B59" s="166">
        <f t="shared" si="0"/>
        <v>1052</v>
      </c>
      <c r="C59" s="166">
        <v>545</v>
      </c>
      <c r="D59" s="166">
        <v>507</v>
      </c>
      <c r="E59" s="167"/>
      <c r="F59" s="166">
        <f t="shared" si="1"/>
        <v>1061</v>
      </c>
      <c r="G59" s="166">
        <v>547</v>
      </c>
      <c r="H59" s="166">
        <v>514</v>
      </c>
    </row>
    <row r="60" spans="1:8" ht="15.75" customHeight="1">
      <c r="A60" s="165" t="s">
        <v>162</v>
      </c>
      <c r="B60" s="166">
        <f t="shared" si="0"/>
        <v>710</v>
      </c>
      <c r="C60" s="166">
        <v>334</v>
      </c>
      <c r="D60" s="166">
        <v>376</v>
      </c>
      <c r="E60" s="167"/>
      <c r="F60" s="166">
        <f t="shared" si="1"/>
        <v>711</v>
      </c>
      <c r="G60" s="166">
        <v>335</v>
      </c>
      <c r="H60" s="166">
        <v>376</v>
      </c>
    </row>
    <row r="61" spans="1:8" ht="15.75" customHeight="1">
      <c r="A61" s="165" t="s">
        <v>163</v>
      </c>
      <c r="B61" s="166">
        <f t="shared" si="0"/>
        <v>7064</v>
      </c>
      <c r="C61" s="166">
        <v>3592</v>
      </c>
      <c r="D61" s="166">
        <v>3472</v>
      </c>
      <c r="E61" s="167"/>
      <c r="F61" s="166">
        <f t="shared" si="1"/>
        <v>7101</v>
      </c>
      <c r="G61" s="166">
        <v>3609</v>
      </c>
      <c r="H61" s="166">
        <v>3492</v>
      </c>
    </row>
    <row r="62" spans="1:8" ht="24" customHeight="1">
      <c r="A62" s="163" t="s">
        <v>164</v>
      </c>
      <c r="B62" s="164">
        <f t="shared" si="0"/>
        <v>25006</v>
      </c>
      <c r="C62" s="164">
        <f>SUM(C63:C69)</f>
        <v>12246</v>
      </c>
      <c r="D62" s="164">
        <f>SUM(D63:D69)</f>
        <v>12760</v>
      </c>
      <c r="E62" s="164"/>
      <c r="F62" s="164">
        <f t="shared" si="1"/>
        <v>25208</v>
      </c>
      <c r="G62" s="164">
        <f>SUM(G63:G69)</f>
        <v>12336</v>
      </c>
      <c r="H62" s="164">
        <f>SUM(H63:H69)</f>
        <v>12872</v>
      </c>
    </row>
    <row r="63" spans="1:8" ht="15.75" customHeight="1">
      <c r="A63" s="165" t="s">
        <v>165</v>
      </c>
      <c r="B63" s="166">
        <f t="shared" si="0"/>
        <v>14431</v>
      </c>
      <c r="C63" s="166">
        <v>6956</v>
      </c>
      <c r="D63" s="166">
        <v>7475</v>
      </c>
      <c r="E63" s="167"/>
      <c r="F63" s="166">
        <f t="shared" si="1"/>
        <v>14569</v>
      </c>
      <c r="G63" s="166">
        <v>7027</v>
      </c>
      <c r="H63" s="166">
        <v>7542</v>
      </c>
    </row>
    <row r="64" spans="1:8" ht="15.75" customHeight="1">
      <c r="A64" s="165" t="s">
        <v>166</v>
      </c>
      <c r="B64" s="166">
        <f t="shared" si="0"/>
        <v>3703</v>
      </c>
      <c r="C64" s="166">
        <v>1802</v>
      </c>
      <c r="D64" s="166">
        <v>1901</v>
      </c>
      <c r="E64" s="167"/>
      <c r="F64" s="166">
        <f t="shared" si="1"/>
        <v>3717</v>
      </c>
      <c r="G64" s="166">
        <v>1804</v>
      </c>
      <c r="H64" s="166">
        <v>1913</v>
      </c>
    </row>
    <row r="65" spans="1:8" ht="15.75" customHeight="1">
      <c r="A65" s="165" t="s">
        <v>167</v>
      </c>
      <c r="B65" s="166">
        <f t="shared" si="0"/>
        <v>3893</v>
      </c>
      <c r="C65" s="166">
        <v>1934</v>
      </c>
      <c r="D65" s="166">
        <v>1959</v>
      </c>
      <c r="E65" s="167"/>
      <c r="F65" s="166">
        <f t="shared" si="1"/>
        <v>3934</v>
      </c>
      <c r="G65" s="166">
        <v>1945</v>
      </c>
      <c r="H65" s="166">
        <v>1989</v>
      </c>
    </row>
    <row r="66" spans="1:8" ht="15.75" customHeight="1">
      <c r="A66" s="165" t="s">
        <v>168</v>
      </c>
      <c r="B66" s="166">
        <f t="shared" si="0"/>
        <v>289</v>
      </c>
      <c r="C66" s="166">
        <v>149</v>
      </c>
      <c r="D66" s="166">
        <v>140</v>
      </c>
      <c r="E66" s="167"/>
      <c r="F66" s="166">
        <f t="shared" si="1"/>
        <v>296</v>
      </c>
      <c r="G66" s="166">
        <v>154</v>
      </c>
      <c r="H66" s="166">
        <v>142</v>
      </c>
    </row>
    <row r="67" spans="1:8" s="126" customFormat="1" ht="15.75" customHeight="1">
      <c r="A67" s="165" t="s">
        <v>169</v>
      </c>
      <c r="B67" s="166">
        <f t="shared" si="0"/>
        <v>602</v>
      </c>
      <c r="C67" s="166">
        <v>312</v>
      </c>
      <c r="D67" s="166">
        <v>290</v>
      </c>
      <c r="E67" s="168"/>
      <c r="F67" s="166">
        <f t="shared" si="1"/>
        <v>607</v>
      </c>
      <c r="G67" s="166">
        <v>316</v>
      </c>
      <c r="H67" s="166">
        <v>291</v>
      </c>
    </row>
    <row r="68" spans="1:8" ht="15.75" customHeight="1">
      <c r="A68" s="165" t="s">
        <v>170</v>
      </c>
      <c r="B68" s="166">
        <f t="shared" si="0"/>
        <v>983</v>
      </c>
      <c r="C68" s="166">
        <v>509</v>
      </c>
      <c r="D68" s="166">
        <v>474</v>
      </c>
      <c r="E68" s="167"/>
      <c r="F68" s="166">
        <f t="shared" si="1"/>
        <v>980</v>
      </c>
      <c r="G68" s="166">
        <v>505</v>
      </c>
      <c r="H68" s="166">
        <v>475</v>
      </c>
    </row>
    <row r="69" spans="1:8" ht="15.75" customHeight="1">
      <c r="A69" s="165" t="s">
        <v>171</v>
      </c>
      <c r="B69" s="166">
        <f t="shared" si="0"/>
        <v>1105</v>
      </c>
      <c r="C69" s="166">
        <v>584</v>
      </c>
      <c r="D69" s="166">
        <v>521</v>
      </c>
      <c r="E69" s="167"/>
      <c r="F69" s="166">
        <f t="shared" si="1"/>
        <v>1105</v>
      </c>
      <c r="G69" s="166">
        <v>585</v>
      </c>
      <c r="H69" s="166">
        <v>520</v>
      </c>
    </row>
    <row r="70" spans="1:8" ht="24" customHeight="1">
      <c r="A70" s="163" t="s">
        <v>172</v>
      </c>
      <c r="B70" s="164">
        <f t="shared" si="0"/>
        <v>93359</v>
      </c>
      <c r="C70" s="164">
        <f>SUM(C71:C77)</f>
        <v>44553</v>
      </c>
      <c r="D70" s="164">
        <f>SUM(D71:D77)</f>
        <v>48806</v>
      </c>
      <c r="E70" s="164"/>
      <c r="F70" s="164">
        <f t="shared" si="1"/>
        <v>93520</v>
      </c>
      <c r="G70" s="164">
        <f>SUM(G71:G77)</f>
        <v>44609</v>
      </c>
      <c r="H70" s="164">
        <f>SUM(H71:H77)</f>
        <v>48911</v>
      </c>
    </row>
    <row r="71" spans="1:8" ht="15.75" customHeight="1">
      <c r="A71" s="165" t="s">
        <v>173</v>
      </c>
      <c r="B71" s="166">
        <f t="shared" si="0"/>
        <v>19907</v>
      </c>
      <c r="C71" s="166">
        <v>9438</v>
      </c>
      <c r="D71" s="166">
        <v>10469</v>
      </c>
      <c r="E71" s="167"/>
      <c r="F71" s="166">
        <f t="shared" si="1"/>
        <v>19886</v>
      </c>
      <c r="G71" s="166">
        <v>9447</v>
      </c>
      <c r="H71" s="166">
        <v>10439</v>
      </c>
    </row>
    <row r="72" spans="1:8" ht="15.75" customHeight="1">
      <c r="A72" s="165" t="s">
        <v>174</v>
      </c>
      <c r="B72" s="166">
        <f t="shared" si="0"/>
        <v>1975</v>
      </c>
      <c r="C72" s="166">
        <v>973</v>
      </c>
      <c r="D72" s="166">
        <v>1002</v>
      </c>
      <c r="E72" s="167"/>
      <c r="F72" s="166">
        <f t="shared" si="1"/>
        <v>1965</v>
      </c>
      <c r="G72" s="166">
        <v>974</v>
      </c>
      <c r="H72" s="166">
        <v>991</v>
      </c>
    </row>
    <row r="73" spans="1:8" ht="15.75" customHeight="1">
      <c r="A73" s="165" t="s">
        <v>175</v>
      </c>
      <c r="B73" s="166">
        <f t="shared" si="0"/>
        <v>11375</v>
      </c>
      <c r="C73" s="166">
        <v>5380</v>
      </c>
      <c r="D73" s="166">
        <v>5995</v>
      </c>
      <c r="E73" s="167"/>
      <c r="F73" s="166">
        <f t="shared" si="1"/>
        <v>11378</v>
      </c>
      <c r="G73" s="166">
        <v>5372</v>
      </c>
      <c r="H73" s="166">
        <v>6006</v>
      </c>
    </row>
    <row r="74" spans="1:8" ht="15.75" customHeight="1">
      <c r="A74" s="165" t="s">
        <v>176</v>
      </c>
      <c r="B74" s="166">
        <f t="shared" ref="B74:B137" si="2">D74+C74</f>
        <v>14374</v>
      </c>
      <c r="C74" s="166">
        <v>6915</v>
      </c>
      <c r="D74" s="166">
        <v>7459</v>
      </c>
      <c r="E74" s="167"/>
      <c r="F74" s="166">
        <f t="shared" si="1"/>
        <v>14423</v>
      </c>
      <c r="G74" s="166">
        <v>6933</v>
      </c>
      <c r="H74" s="166">
        <v>7490</v>
      </c>
    </row>
    <row r="75" spans="1:8" ht="15.75" customHeight="1">
      <c r="A75" s="165" t="s">
        <v>177</v>
      </c>
      <c r="B75" s="166">
        <f t="shared" si="2"/>
        <v>24247</v>
      </c>
      <c r="C75" s="166">
        <v>11481</v>
      </c>
      <c r="D75" s="166">
        <v>12766</v>
      </c>
      <c r="E75" s="167"/>
      <c r="F75" s="166">
        <f t="shared" ref="F75:F138" si="3">H75+G75</f>
        <v>24320</v>
      </c>
      <c r="G75" s="166">
        <v>11485</v>
      </c>
      <c r="H75" s="166">
        <v>12835</v>
      </c>
    </row>
    <row r="76" spans="1:8" ht="15.75" customHeight="1">
      <c r="A76" s="165" t="s">
        <v>178</v>
      </c>
      <c r="B76" s="166">
        <f t="shared" si="2"/>
        <v>3515</v>
      </c>
      <c r="C76" s="166">
        <v>1757</v>
      </c>
      <c r="D76" s="166">
        <v>1758</v>
      </c>
      <c r="E76" s="167"/>
      <c r="F76" s="166">
        <f t="shared" si="3"/>
        <v>3510</v>
      </c>
      <c r="G76" s="166">
        <v>1754</v>
      </c>
      <c r="H76" s="166">
        <v>1756</v>
      </c>
    </row>
    <row r="77" spans="1:8" ht="15.75" customHeight="1">
      <c r="A77" s="165" t="s">
        <v>179</v>
      </c>
      <c r="B77" s="166">
        <f t="shared" si="2"/>
        <v>17966</v>
      </c>
      <c r="C77" s="166">
        <v>8609</v>
      </c>
      <c r="D77" s="166">
        <v>9357</v>
      </c>
      <c r="E77" s="167"/>
      <c r="F77" s="166">
        <f t="shared" si="3"/>
        <v>18038</v>
      </c>
      <c r="G77" s="166">
        <v>8644</v>
      </c>
      <c r="H77" s="166">
        <v>9394</v>
      </c>
    </row>
    <row r="78" spans="1:8" ht="24" customHeight="1">
      <c r="A78" s="163" t="s">
        <v>180</v>
      </c>
      <c r="B78" s="164">
        <f t="shared" si="2"/>
        <v>43225</v>
      </c>
      <c r="C78" s="164">
        <f>SUM(C79:C84)</f>
        <v>20899</v>
      </c>
      <c r="D78" s="164">
        <f>SUM(D79:D84)</f>
        <v>22326</v>
      </c>
      <c r="E78" s="164"/>
      <c r="F78" s="164">
        <f t="shared" si="3"/>
        <v>43610</v>
      </c>
      <c r="G78" s="164">
        <f>SUM(G79:G84)</f>
        <v>21095</v>
      </c>
      <c r="H78" s="164">
        <f>SUM(H79:H84)</f>
        <v>22515</v>
      </c>
    </row>
    <row r="79" spans="1:8" s="126" customFormat="1" ht="15.75" customHeight="1">
      <c r="A79" s="165" t="s">
        <v>43</v>
      </c>
      <c r="B79" s="166">
        <f t="shared" si="2"/>
        <v>10020</v>
      </c>
      <c r="C79" s="166">
        <v>4826</v>
      </c>
      <c r="D79" s="166">
        <v>5194</v>
      </c>
      <c r="E79" s="168"/>
      <c r="F79" s="166">
        <f t="shared" si="3"/>
        <v>10062</v>
      </c>
      <c r="G79" s="166">
        <v>4850</v>
      </c>
      <c r="H79" s="166">
        <v>5212</v>
      </c>
    </row>
    <row r="80" spans="1:8" ht="15.75" customHeight="1">
      <c r="A80" s="165" t="s">
        <v>181</v>
      </c>
      <c r="B80" s="166">
        <f t="shared" si="2"/>
        <v>3592</v>
      </c>
      <c r="C80" s="166">
        <v>1789</v>
      </c>
      <c r="D80" s="166">
        <v>1803</v>
      </c>
      <c r="E80" s="167"/>
      <c r="F80" s="166">
        <f t="shared" si="3"/>
        <v>3635</v>
      </c>
      <c r="G80" s="166">
        <v>1813</v>
      </c>
      <c r="H80" s="166">
        <v>1822</v>
      </c>
    </row>
    <row r="81" spans="1:8" ht="15.75" customHeight="1">
      <c r="A81" s="165" t="s">
        <v>182</v>
      </c>
      <c r="B81" s="166">
        <f t="shared" si="2"/>
        <v>13899</v>
      </c>
      <c r="C81" s="166">
        <v>6679</v>
      </c>
      <c r="D81" s="166">
        <v>7220</v>
      </c>
      <c r="E81" s="167"/>
      <c r="F81" s="166">
        <f t="shared" si="3"/>
        <v>14055</v>
      </c>
      <c r="G81" s="166">
        <v>6775</v>
      </c>
      <c r="H81" s="166">
        <v>7280</v>
      </c>
    </row>
    <row r="82" spans="1:8" ht="15.75" customHeight="1">
      <c r="A82" s="165" t="s">
        <v>127</v>
      </c>
      <c r="B82" s="166">
        <f t="shared" si="2"/>
        <v>7264</v>
      </c>
      <c r="C82" s="166">
        <v>3487</v>
      </c>
      <c r="D82" s="166">
        <v>3777</v>
      </c>
      <c r="E82" s="167"/>
      <c r="F82" s="166">
        <f t="shared" si="3"/>
        <v>7309</v>
      </c>
      <c r="G82" s="166">
        <v>3504</v>
      </c>
      <c r="H82" s="166">
        <v>3805</v>
      </c>
    </row>
    <row r="83" spans="1:8" ht="15.75" customHeight="1">
      <c r="A83" s="165" t="s">
        <v>183</v>
      </c>
      <c r="B83" s="166">
        <f t="shared" si="2"/>
        <v>6326</v>
      </c>
      <c r="C83" s="166">
        <v>3055</v>
      </c>
      <c r="D83" s="166">
        <v>3271</v>
      </c>
      <c r="E83" s="167"/>
      <c r="F83" s="166">
        <f t="shared" si="3"/>
        <v>6392</v>
      </c>
      <c r="G83" s="166">
        <v>3070</v>
      </c>
      <c r="H83" s="166">
        <v>3322</v>
      </c>
    </row>
    <row r="84" spans="1:8" ht="15.75" customHeight="1">
      <c r="A84" s="165" t="s">
        <v>184</v>
      </c>
      <c r="B84" s="166">
        <f t="shared" si="2"/>
        <v>2124</v>
      </c>
      <c r="C84" s="166">
        <v>1063</v>
      </c>
      <c r="D84" s="166">
        <v>1061</v>
      </c>
      <c r="E84" s="167"/>
      <c r="F84" s="166">
        <f t="shared" si="3"/>
        <v>2157</v>
      </c>
      <c r="G84" s="166">
        <v>1083</v>
      </c>
      <c r="H84" s="166">
        <v>1074</v>
      </c>
    </row>
    <row r="85" spans="1:8" ht="24" customHeight="1">
      <c r="A85" s="163" t="s">
        <v>185</v>
      </c>
      <c r="B85" s="164">
        <f t="shared" si="2"/>
        <v>55308</v>
      </c>
      <c r="C85" s="164">
        <f>SUM(C86:C90)</f>
        <v>27274</v>
      </c>
      <c r="D85" s="164">
        <f>SUM(D86:D90)</f>
        <v>28034</v>
      </c>
      <c r="E85" s="164"/>
      <c r="F85" s="164">
        <f t="shared" si="3"/>
        <v>55479</v>
      </c>
      <c r="G85" s="164">
        <f>SUM(G86:G90)</f>
        <v>27335</v>
      </c>
      <c r="H85" s="164">
        <f>SUM(H86:H90)</f>
        <v>28144</v>
      </c>
    </row>
    <row r="86" spans="1:8" ht="15.75" customHeight="1">
      <c r="A86" s="165" t="s">
        <v>44</v>
      </c>
      <c r="B86" s="166">
        <f t="shared" si="2"/>
        <v>10479</v>
      </c>
      <c r="C86" s="166">
        <v>5043</v>
      </c>
      <c r="D86" s="166">
        <v>5436</v>
      </c>
      <c r="E86" s="167"/>
      <c r="F86" s="166">
        <f t="shared" si="3"/>
        <v>10529</v>
      </c>
      <c r="G86" s="166">
        <v>5046</v>
      </c>
      <c r="H86" s="166">
        <v>5483</v>
      </c>
    </row>
    <row r="87" spans="1:8" ht="15.75" customHeight="1">
      <c r="A87" s="165" t="s">
        <v>186</v>
      </c>
      <c r="B87" s="166">
        <f t="shared" si="2"/>
        <v>8433</v>
      </c>
      <c r="C87" s="166">
        <v>4184</v>
      </c>
      <c r="D87" s="166">
        <v>4249</v>
      </c>
      <c r="E87" s="167"/>
      <c r="F87" s="166">
        <f t="shared" si="3"/>
        <v>8454</v>
      </c>
      <c r="G87" s="166">
        <v>4189</v>
      </c>
      <c r="H87" s="166">
        <v>4265</v>
      </c>
    </row>
    <row r="88" spans="1:8" ht="15.75" customHeight="1">
      <c r="A88" s="165" t="s">
        <v>133</v>
      </c>
      <c r="B88" s="166">
        <f t="shared" si="2"/>
        <v>2419</v>
      </c>
      <c r="C88" s="166">
        <v>1191</v>
      </c>
      <c r="D88" s="166">
        <v>1228</v>
      </c>
      <c r="E88" s="167"/>
      <c r="F88" s="166">
        <f t="shared" si="3"/>
        <v>2416</v>
      </c>
      <c r="G88" s="166">
        <v>1194</v>
      </c>
      <c r="H88" s="166">
        <v>1222</v>
      </c>
    </row>
    <row r="89" spans="1:8" ht="15.75" customHeight="1">
      <c r="A89" s="165" t="s">
        <v>187</v>
      </c>
      <c r="B89" s="166">
        <f t="shared" si="2"/>
        <v>13153</v>
      </c>
      <c r="C89" s="166">
        <v>6648</v>
      </c>
      <c r="D89" s="166">
        <v>6505</v>
      </c>
      <c r="E89" s="167"/>
      <c r="F89" s="166">
        <f t="shared" si="3"/>
        <v>13169</v>
      </c>
      <c r="G89" s="166">
        <v>6654</v>
      </c>
      <c r="H89" s="166">
        <v>6515</v>
      </c>
    </row>
    <row r="90" spans="1:8" ht="15.75" customHeight="1">
      <c r="A90" s="165" t="s">
        <v>188</v>
      </c>
      <c r="B90" s="166">
        <f t="shared" si="2"/>
        <v>20824</v>
      </c>
      <c r="C90" s="166">
        <v>10208</v>
      </c>
      <c r="D90" s="166">
        <v>10616</v>
      </c>
      <c r="E90" s="167"/>
      <c r="F90" s="166">
        <f t="shared" si="3"/>
        <v>20911</v>
      </c>
      <c r="G90" s="166">
        <v>10252</v>
      </c>
      <c r="H90" s="166">
        <v>10659</v>
      </c>
    </row>
    <row r="91" spans="1:8" ht="21" customHeight="1">
      <c r="A91" s="163" t="s">
        <v>189</v>
      </c>
      <c r="B91" s="164">
        <f t="shared" si="2"/>
        <v>57947</v>
      </c>
      <c r="C91" s="164">
        <f>SUM(C92:C96)</f>
        <v>27699</v>
      </c>
      <c r="D91" s="164">
        <f>SUM(D92:D96)</f>
        <v>30248</v>
      </c>
      <c r="E91" s="164"/>
      <c r="F91" s="164">
        <f t="shared" si="3"/>
        <v>58064</v>
      </c>
      <c r="G91" s="164">
        <f>SUM(G92:G96)</f>
        <v>27783</v>
      </c>
      <c r="H91" s="164">
        <f>SUM(H92:H96)</f>
        <v>30281</v>
      </c>
    </row>
    <row r="92" spans="1:8" ht="15.75" customHeight="1">
      <c r="A92" s="165" t="s">
        <v>81</v>
      </c>
      <c r="B92" s="166">
        <f t="shared" si="2"/>
        <v>16767</v>
      </c>
      <c r="C92" s="166">
        <v>7919</v>
      </c>
      <c r="D92" s="166">
        <v>8848</v>
      </c>
      <c r="E92" s="167"/>
      <c r="F92" s="166">
        <f t="shared" si="3"/>
        <v>16796</v>
      </c>
      <c r="G92" s="166">
        <v>7924</v>
      </c>
      <c r="H92" s="166">
        <v>8872</v>
      </c>
    </row>
    <row r="93" spans="1:8" s="126" customFormat="1" ht="15.75" customHeight="1">
      <c r="A93" s="165" t="s">
        <v>80</v>
      </c>
      <c r="B93" s="166">
        <f t="shared" si="2"/>
        <v>6457</v>
      </c>
      <c r="C93" s="166">
        <v>3167</v>
      </c>
      <c r="D93" s="166">
        <v>3290</v>
      </c>
      <c r="E93" s="168"/>
      <c r="F93" s="166">
        <f t="shared" si="3"/>
        <v>6474</v>
      </c>
      <c r="G93" s="166">
        <v>3175</v>
      </c>
      <c r="H93" s="166">
        <v>3299</v>
      </c>
    </row>
    <row r="94" spans="1:8" ht="15.75" customHeight="1">
      <c r="A94" s="165" t="s">
        <v>190</v>
      </c>
      <c r="B94" s="166">
        <f t="shared" si="2"/>
        <v>10769</v>
      </c>
      <c r="C94" s="166">
        <v>5244</v>
      </c>
      <c r="D94" s="166">
        <v>5525</v>
      </c>
      <c r="E94" s="167"/>
      <c r="F94" s="166">
        <f t="shared" si="3"/>
        <v>10798</v>
      </c>
      <c r="G94" s="166">
        <v>5269</v>
      </c>
      <c r="H94" s="166">
        <v>5529</v>
      </c>
    </row>
    <row r="95" spans="1:8" ht="15.75" customHeight="1">
      <c r="A95" s="165" t="s">
        <v>191</v>
      </c>
      <c r="B95" s="166">
        <f t="shared" si="2"/>
        <v>17853</v>
      </c>
      <c r="C95" s="166">
        <v>8347</v>
      </c>
      <c r="D95" s="166">
        <v>9506</v>
      </c>
      <c r="E95" s="167"/>
      <c r="F95" s="166">
        <f t="shared" si="3"/>
        <v>17855</v>
      </c>
      <c r="G95" s="166">
        <v>8374</v>
      </c>
      <c r="H95" s="166">
        <v>9481</v>
      </c>
    </row>
    <row r="96" spans="1:8" ht="15.75" customHeight="1">
      <c r="A96" s="165" t="s">
        <v>192</v>
      </c>
      <c r="B96" s="166">
        <f t="shared" si="2"/>
        <v>6101</v>
      </c>
      <c r="C96" s="166">
        <v>3022</v>
      </c>
      <c r="D96" s="166">
        <v>3079</v>
      </c>
      <c r="E96" s="167"/>
      <c r="F96" s="166">
        <f t="shared" si="3"/>
        <v>6141</v>
      </c>
      <c r="G96" s="166">
        <v>3041</v>
      </c>
      <c r="H96" s="166">
        <v>3100</v>
      </c>
    </row>
    <row r="97" spans="1:8" ht="24" customHeight="1">
      <c r="A97" s="163" t="s">
        <v>193</v>
      </c>
      <c r="B97" s="164">
        <f t="shared" si="2"/>
        <v>18303</v>
      </c>
      <c r="C97" s="164">
        <f>SUM(C98:C102)</f>
        <v>9322</v>
      </c>
      <c r="D97" s="164">
        <f>SUM(D98:D102)</f>
        <v>8981</v>
      </c>
      <c r="E97" s="164"/>
      <c r="F97" s="164">
        <f t="shared" si="3"/>
        <v>18392</v>
      </c>
      <c r="G97" s="164">
        <f>SUM(G98:G102)</f>
        <v>9382</v>
      </c>
      <c r="H97" s="164">
        <f>SUM(H98:H102)</f>
        <v>9010</v>
      </c>
    </row>
    <row r="98" spans="1:8" ht="15.75" customHeight="1">
      <c r="A98" s="165" t="s">
        <v>194</v>
      </c>
      <c r="B98" s="166">
        <f t="shared" si="2"/>
        <v>8377</v>
      </c>
      <c r="C98" s="166">
        <v>4071</v>
      </c>
      <c r="D98" s="166">
        <v>4306</v>
      </c>
      <c r="E98" s="167"/>
      <c r="F98" s="166">
        <f t="shared" si="3"/>
        <v>8422</v>
      </c>
      <c r="G98" s="166">
        <v>4107</v>
      </c>
      <c r="H98" s="166">
        <v>4315</v>
      </c>
    </row>
    <row r="99" spans="1:8" ht="15.75" customHeight="1">
      <c r="A99" s="165" t="s">
        <v>195</v>
      </c>
      <c r="B99" s="166">
        <f t="shared" si="2"/>
        <v>2145</v>
      </c>
      <c r="C99" s="166">
        <v>1146</v>
      </c>
      <c r="D99" s="166">
        <v>999</v>
      </c>
      <c r="E99" s="167"/>
      <c r="F99" s="166">
        <f t="shared" si="3"/>
        <v>2153</v>
      </c>
      <c r="G99" s="166">
        <v>1143</v>
      </c>
      <c r="H99" s="166">
        <v>1010</v>
      </c>
    </row>
    <row r="100" spans="1:8" ht="15.75" customHeight="1">
      <c r="A100" s="165" t="s">
        <v>196</v>
      </c>
      <c r="B100" s="166">
        <f t="shared" si="2"/>
        <v>4144</v>
      </c>
      <c r="C100" s="166">
        <v>2116</v>
      </c>
      <c r="D100" s="166">
        <v>2028</v>
      </c>
      <c r="E100" s="167"/>
      <c r="F100" s="166">
        <f t="shared" si="3"/>
        <v>4173</v>
      </c>
      <c r="G100" s="166">
        <v>2137</v>
      </c>
      <c r="H100" s="166">
        <v>2036</v>
      </c>
    </row>
    <row r="101" spans="1:8" ht="15.75" customHeight="1">
      <c r="A101" s="165" t="s">
        <v>197</v>
      </c>
      <c r="B101" s="166">
        <f t="shared" si="2"/>
        <v>1672</v>
      </c>
      <c r="C101" s="166">
        <v>883</v>
      </c>
      <c r="D101" s="166">
        <v>789</v>
      </c>
      <c r="E101" s="167"/>
      <c r="F101" s="166">
        <f t="shared" si="3"/>
        <v>1676</v>
      </c>
      <c r="G101" s="166">
        <v>885</v>
      </c>
      <c r="H101" s="166">
        <v>791</v>
      </c>
    </row>
    <row r="102" spans="1:8" ht="15.75" customHeight="1">
      <c r="A102" s="165" t="s">
        <v>198</v>
      </c>
      <c r="B102" s="166">
        <f t="shared" si="2"/>
        <v>1965</v>
      </c>
      <c r="C102" s="166">
        <v>1106</v>
      </c>
      <c r="D102" s="166">
        <v>859</v>
      </c>
      <c r="E102" s="167"/>
      <c r="F102" s="166">
        <f t="shared" si="3"/>
        <v>1968</v>
      </c>
      <c r="G102" s="166">
        <v>1110</v>
      </c>
      <c r="H102" s="166">
        <v>858</v>
      </c>
    </row>
    <row r="103" spans="1:8" ht="24" customHeight="1">
      <c r="A103" s="163" t="s">
        <v>199</v>
      </c>
      <c r="B103" s="164">
        <f t="shared" si="2"/>
        <v>56869</v>
      </c>
      <c r="C103" s="164">
        <f>SUM(C104:C108)</f>
        <v>26668</v>
      </c>
      <c r="D103" s="164">
        <f>SUM(D104:D108)</f>
        <v>30201</v>
      </c>
      <c r="E103" s="164"/>
      <c r="F103" s="164">
        <f t="shared" si="3"/>
        <v>56893</v>
      </c>
      <c r="G103" s="164">
        <f>SUM(G104:G108)</f>
        <v>26657</v>
      </c>
      <c r="H103" s="164">
        <f>SUM(H104:H108)</f>
        <v>30236</v>
      </c>
    </row>
    <row r="104" spans="1:8" ht="15.75" customHeight="1">
      <c r="A104" s="165" t="s">
        <v>200</v>
      </c>
      <c r="B104" s="166">
        <f t="shared" si="2"/>
        <v>21162</v>
      </c>
      <c r="C104" s="166">
        <v>9840</v>
      </c>
      <c r="D104" s="166">
        <v>11322</v>
      </c>
      <c r="E104" s="167"/>
      <c r="F104" s="166">
        <f t="shared" si="3"/>
        <v>21150</v>
      </c>
      <c r="G104" s="166">
        <v>9837</v>
      </c>
      <c r="H104" s="166">
        <v>11313</v>
      </c>
    </row>
    <row r="105" spans="1:8" ht="15.75" customHeight="1">
      <c r="A105" s="165" t="s">
        <v>201</v>
      </c>
      <c r="B105" s="166">
        <f t="shared" si="2"/>
        <v>7824</v>
      </c>
      <c r="C105" s="166">
        <v>3813</v>
      </c>
      <c r="D105" s="166">
        <v>4011</v>
      </c>
      <c r="E105" s="167"/>
      <c r="F105" s="166">
        <f t="shared" si="3"/>
        <v>7802</v>
      </c>
      <c r="G105" s="166">
        <v>3791</v>
      </c>
      <c r="H105" s="166">
        <v>4011</v>
      </c>
    </row>
    <row r="106" spans="1:8" ht="15.75" customHeight="1">
      <c r="A106" s="165" t="s">
        <v>202</v>
      </c>
      <c r="B106" s="166">
        <f t="shared" si="2"/>
        <v>8597</v>
      </c>
      <c r="C106" s="166">
        <v>3962</v>
      </c>
      <c r="D106" s="166">
        <v>4635</v>
      </c>
      <c r="E106" s="167"/>
      <c r="F106" s="166">
        <f t="shared" si="3"/>
        <v>8596</v>
      </c>
      <c r="G106" s="166">
        <v>3945</v>
      </c>
      <c r="H106" s="166">
        <v>4651</v>
      </c>
    </row>
    <row r="107" spans="1:8" ht="15.75" customHeight="1">
      <c r="A107" s="165" t="s">
        <v>203</v>
      </c>
      <c r="B107" s="166">
        <f t="shared" si="2"/>
        <v>8486</v>
      </c>
      <c r="C107" s="166">
        <v>4052</v>
      </c>
      <c r="D107" s="166">
        <v>4434</v>
      </c>
      <c r="E107" s="167"/>
      <c r="F107" s="166">
        <f t="shared" si="3"/>
        <v>8499</v>
      </c>
      <c r="G107" s="166">
        <v>4068</v>
      </c>
      <c r="H107" s="166">
        <v>4431</v>
      </c>
    </row>
    <row r="108" spans="1:8" ht="15.75" customHeight="1">
      <c r="A108" s="165" t="s">
        <v>204</v>
      </c>
      <c r="B108" s="166">
        <f t="shared" si="2"/>
        <v>10800</v>
      </c>
      <c r="C108" s="166">
        <v>5001</v>
      </c>
      <c r="D108" s="166">
        <v>5799</v>
      </c>
      <c r="E108" s="167"/>
      <c r="F108" s="166">
        <f t="shared" si="3"/>
        <v>10846</v>
      </c>
      <c r="G108" s="166">
        <v>5016</v>
      </c>
      <c r="H108" s="166">
        <v>5830</v>
      </c>
    </row>
    <row r="109" spans="1:8" ht="24" customHeight="1">
      <c r="A109" s="163" t="s">
        <v>205</v>
      </c>
      <c r="B109" s="164">
        <f t="shared" si="2"/>
        <v>46630</v>
      </c>
      <c r="C109" s="164">
        <f>SUM(C110:C112)</f>
        <v>22262</v>
      </c>
      <c r="D109" s="164">
        <f>SUM(D110:D112)</f>
        <v>24368</v>
      </c>
      <c r="E109" s="164"/>
      <c r="F109" s="164">
        <f t="shared" si="3"/>
        <v>46786</v>
      </c>
      <c r="G109" s="164">
        <f>SUM(G110:G112)</f>
        <v>22307</v>
      </c>
      <c r="H109" s="164">
        <f>SUM(H110:H112)</f>
        <v>24479</v>
      </c>
    </row>
    <row r="110" spans="1:8" ht="15.75" customHeight="1">
      <c r="A110" s="165" t="s">
        <v>206</v>
      </c>
      <c r="B110" s="166">
        <f t="shared" si="2"/>
        <v>25949</v>
      </c>
      <c r="C110" s="166">
        <v>12120</v>
      </c>
      <c r="D110" s="166">
        <v>13829</v>
      </c>
      <c r="E110" s="167"/>
      <c r="F110" s="166">
        <f t="shared" si="3"/>
        <v>25979</v>
      </c>
      <c r="G110" s="166">
        <v>12135</v>
      </c>
      <c r="H110" s="166">
        <v>13844</v>
      </c>
    </row>
    <row r="111" spans="1:8" ht="15.75" customHeight="1">
      <c r="A111" s="165" t="s">
        <v>207</v>
      </c>
      <c r="B111" s="166">
        <f t="shared" si="2"/>
        <v>5158</v>
      </c>
      <c r="C111" s="166">
        <v>2578</v>
      </c>
      <c r="D111" s="166">
        <v>2580</v>
      </c>
      <c r="E111" s="167"/>
      <c r="F111" s="166">
        <f t="shared" si="3"/>
        <v>5204</v>
      </c>
      <c r="G111" s="166">
        <v>2585</v>
      </c>
      <c r="H111" s="166">
        <v>2619</v>
      </c>
    </row>
    <row r="112" spans="1:8" ht="15.75" customHeight="1">
      <c r="A112" s="165" t="s">
        <v>208</v>
      </c>
      <c r="B112" s="166">
        <f t="shared" si="2"/>
        <v>15523</v>
      </c>
      <c r="C112" s="166">
        <v>7564</v>
      </c>
      <c r="D112" s="166">
        <v>7959</v>
      </c>
      <c r="E112" s="167"/>
      <c r="F112" s="166">
        <f t="shared" si="3"/>
        <v>15603</v>
      </c>
      <c r="G112" s="166">
        <v>7587</v>
      </c>
      <c r="H112" s="166">
        <v>8016</v>
      </c>
    </row>
    <row r="113" spans="1:8" ht="24" customHeight="1">
      <c r="A113" s="163" t="s">
        <v>209</v>
      </c>
      <c r="B113" s="164">
        <f t="shared" si="2"/>
        <v>43802</v>
      </c>
      <c r="C113" s="164">
        <f>SUM(C114:C117)</f>
        <v>20620</v>
      </c>
      <c r="D113" s="164">
        <f>SUM(D114:D117)</f>
        <v>23182</v>
      </c>
      <c r="E113" s="164"/>
      <c r="F113" s="164">
        <f t="shared" si="3"/>
        <v>43907</v>
      </c>
      <c r="G113" s="164">
        <f>SUM(G114:G117)</f>
        <v>20676</v>
      </c>
      <c r="H113" s="164">
        <f>SUM(H114:H117)</f>
        <v>23231</v>
      </c>
    </row>
    <row r="114" spans="1:8" ht="15.75" customHeight="1">
      <c r="A114" s="165" t="s">
        <v>210</v>
      </c>
      <c r="B114" s="166">
        <f t="shared" si="2"/>
        <v>20973</v>
      </c>
      <c r="C114" s="166">
        <v>9892</v>
      </c>
      <c r="D114" s="166">
        <v>11081</v>
      </c>
      <c r="E114" s="167"/>
      <c r="F114" s="166">
        <f t="shared" si="3"/>
        <v>21010</v>
      </c>
      <c r="G114" s="166">
        <v>9910</v>
      </c>
      <c r="H114" s="166">
        <v>11100</v>
      </c>
    </row>
    <row r="115" spans="1:8" ht="15.75" customHeight="1">
      <c r="A115" s="165" t="s">
        <v>211</v>
      </c>
      <c r="B115" s="166">
        <f t="shared" si="2"/>
        <v>12205</v>
      </c>
      <c r="C115" s="166">
        <v>5676</v>
      </c>
      <c r="D115" s="166">
        <v>6529</v>
      </c>
      <c r="E115" s="167"/>
      <c r="F115" s="166">
        <f t="shared" si="3"/>
        <v>12196</v>
      </c>
      <c r="G115" s="166">
        <v>5675</v>
      </c>
      <c r="H115" s="166">
        <v>6521</v>
      </c>
    </row>
    <row r="116" spans="1:8" ht="15.75" customHeight="1">
      <c r="A116" s="165" t="s">
        <v>212</v>
      </c>
      <c r="B116" s="166">
        <f t="shared" si="2"/>
        <v>2880</v>
      </c>
      <c r="C116" s="166">
        <v>1378</v>
      </c>
      <c r="D116" s="166">
        <v>1502</v>
      </c>
      <c r="E116" s="167"/>
      <c r="F116" s="166">
        <f t="shared" si="3"/>
        <v>2904</v>
      </c>
      <c r="G116" s="166">
        <v>1394</v>
      </c>
      <c r="H116" s="166">
        <v>1510</v>
      </c>
    </row>
    <row r="117" spans="1:8" ht="15.75" customHeight="1">
      <c r="A117" s="165" t="s">
        <v>80</v>
      </c>
      <c r="B117" s="166">
        <f t="shared" si="2"/>
        <v>7744</v>
      </c>
      <c r="C117" s="166">
        <v>3674</v>
      </c>
      <c r="D117" s="166">
        <v>4070</v>
      </c>
      <c r="E117" s="167"/>
      <c r="F117" s="166">
        <f t="shared" si="3"/>
        <v>7797</v>
      </c>
      <c r="G117" s="166">
        <v>3697</v>
      </c>
      <c r="H117" s="166">
        <v>4100</v>
      </c>
    </row>
    <row r="118" spans="1:8" ht="24" customHeight="1">
      <c r="A118" s="163" t="s">
        <v>213</v>
      </c>
      <c r="B118" s="164">
        <f t="shared" si="2"/>
        <v>5228</v>
      </c>
      <c r="C118" s="164">
        <f>SUM(C119:C123)</f>
        <v>2725</v>
      </c>
      <c r="D118" s="164">
        <f>SUM(D119:D123)</f>
        <v>2503</v>
      </c>
      <c r="E118" s="164"/>
      <c r="F118" s="164">
        <f t="shared" si="3"/>
        <v>5253</v>
      </c>
      <c r="G118" s="164">
        <f>SUM(G119:G123)</f>
        <v>2739</v>
      </c>
      <c r="H118" s="164">
        <f>SUM(H119:H123)</f>
        <v>2514</v>
      </c>
    </row>
    <row r="119" spans="1:8" ht="15.75" customHeight="1">
      <c r="A119" s="165" t="s">
        <v>84</v>
      </c>
      <c r="B119" s="166">
        <f t="shared" si="2"/>
        <v>1520</v>
      </c>
      <c r="C119" s="166">
        <v>770</v>
      </c>
      <c r="D119" s="166">
        <v>750</v>
      </c>
      <c r="E119" s="167"/>
      <c r="F119" s="166">
        <f t="shared" si="3"/>
        <v>1529</v>
      </c>
      <c r="G119" s="166">
        <v>772</v>
      </c>
      <c r="H119" s="166">
        <v>757</v>
      </c>
    </row>
    <row r="120" spans="1:8" ht="15.75" customHeight="1">
      <c r="A120" s="165" t="s">
        <v>210</v>
      </c>
      <c r="B120" s="166">
        <f t="shared" si="2"/>
        <v>532</v>
      </c>
      <c r="C120" s="166">
        <v>281</v>
      </c>
      <c r="D120" s="166">
        <v>251</v>
      </c>
      <c r="E120" s="167"/>
      <c r="F120" s="166">
        <f t="shared" si="3"/>
        <v>535</v>
      </c>
      <c r="G120" s="166">
        <v>284</v>
      </c>
      <c r="H120" s="166">
        <v>251</v>
      </c>
    </row>
    <row r="121" spans="1:8" ht="15.75" customHeight="1">
      <c r="A121" s="165" t="s">
        <v>214</v>
      </c>
      <c r="B121" s="166">
        <f t="shared" si="2"/>
        <v>1121</v>
      </c>
      <c r="C121" s="166">
        <v>604</v>
      </c>
      <c r="D121" s="166">
        <v>517</v>
      </c>
      <c r="E121" s="167"/>
      <c r="F121" s="166">
        <f t="shared" si="3"/>
        <v>1118</v>
      </c>
      <c r="G121" s="166">
        <v>604</v>
      </c>
      <c r="H121" s="166">
        <v>514</v>
      </c>
    </row>
    <row r="122" spans="1:8" ht="15.75" customHeight="1">
      <c r="A122" s="165" t="s">
        <v>215</v>
      </c>
      <c r="B122" s="166">
        <f t="shared" si="2"/>
        <v>489</v>
      </c>
      <c r="C122" s="166">
        <v>260</v>
      </c>
      <c r="D122" s="166">
        <v>229</v>
      </c>
      <c r="E122" s="167"/>
      <c r="F122" s="166">
        <f t="shared" si="3"/>
        <v>487</v>
      </c>
      <c r="G122" s="166">
        <v>257</v>
      </c>
      <c r="H122" s="166">
        <v>230</v>
      </c>
    </row>
    <row r="123" spans="1:8" ht="15.75" customHeight="1">
      <c r="A123" s="165" t="s">
        <v>216</v>
      </c>
      <c r="B123" s="166">
        <f t="shared" si="2"/>
        <v>1566</v>
      </c>
      <c r="C123" s="166">
        <v>810</v>
      </c>
      <c r="D123" s="166">
        <v>756</v>
      </c>
      <c r="E123" s="167"/>
      <c r="F123" s="166">
        <f t="shared" si="3"/>
        <v>1584</v>
      </c>
      <c r="G123" s="166">
        <v>822</v>
      </c>
      <c r="H123" s="166">
        <v>762</v>
      </c>
    </row>
    <row r="124" spans="1:8" ht="24" customHeight="1">
      <c r="A124" s="163" t="s">
        <v>217</v>
      </c>
      <c r="B124" s="164">
        <f t="shared" si="2"/>
        <v>6259</v>
      </c>
      <c r="C124" s="164">
        <f>SUM(C125:C127)</f>
        <v>3107</v>
      </c>
      <c r="D124" s="164">
        <f>SUM(D125:D127)</f>
        <v>3152</v>
      </c>
      <c r="E124" s="164"/>
      <c r="F124" s="164">
        <f t="shared" si="3"/>
        <v>6292</v>
      </c>
      <c r="G124" s="164">
        <f>SUM(G125:G127)</f>
        <v>3129</v>
      </c>
      <c r="H124" s="164">
        <f>SUM(H125:H127)</f>
        <v>3163</v>
      </c>
    </row>
    <row r="125" spans="1:8" ht="15.75" customHeight="1">
      <c r="A125" s="165" t="s">
        <v>218</v>
      </c>
      <c r="B125" s="166">
        <f t="shared" si="2"/>
        <v>4310</v>
      </c>
      <c r="C125" s="166">
        <v>2116</v>
      </c>
      <c r="D125" s="166">
        <v>2194</v>
      </c>
      <c r="E125" s="167"/>
      <c r="F125" s="166">
        <f t="shared" si="3"/>
        <v>4332</v>
      </c>
      <c r="G125" s="166">
        <v>2130</v>
      </c>
      <c r="H125" s="166">
        <v>2202</v>
      </c>
    </row>
    <row r="126" spans="1:8" ht="15.75" customHeight="1">
      <c r="A126" s="165" t="s">
        <v>219</v>
      </c>
      <c r="B126" s="166">
        <f t="shared" si="2"/>
        <v>386</v>
      </c>
      <c r="C126" s="166">
        <v>194</v>
      </c>
      <c r="D126" s="166">
        <v>192</v>
      </c>
      <c r="E126" s="167"/>
      <c r="F126" s="166">
        <f t="shared" si="3"/>
        <v>392</v>
      </c>
      <c r="G126" s="166">
        <v>197</v>
      </c>
      <c r="H126" s="166">
        <v>195</v>
      </c>
    </row>
    <row r="127" spans="1:8" ht="15.75" customHeight="1">
      <c r="A127" s="165" t="s">
        <v>220</v>
      </c>
      <c r="B127" s="166">
        <f t="shared" si="2"/>
        <v>1563</v>
      </c>
      <c r="C127" s="166">
        <v>797</v>
      </c>
      <c r="D127" s="166">
        <v>766</v>
      </c>
      <c r="E127" s="167"/>
      <c r="F127" s="166">
        <f t="shared" si="3"/>
        <v>1568</v>
      </c>
      <c r="G127" s="166">
        <v>802</v>
      </c>
      <c r="H127" s="166">
        <v>766</v>
      </c>
    </row>
    <row r="128" spans="1:8" ht="24" customHeight="1">
      <c r="A128" s="163" t="s">
        <v>221</v>
      </c>
      <c r="B128" s="164">
        <f t="shared" si="2"/>
        <v>54217</v>
      </c>
      <c r="C128" s="164">
        <f>SUM(C129:C132)</f>
        <v>25899</v>
      </c>
      <c r="D128" s="164">
        <f>SUM(D129:D132)</f>
        <v>28318</v>
      </c>
      <c r="E128" s="164"/>
      <c r="F128" s="164">
        <f t="shared" si="3"/>
        <v>54426</v>
      </c>
      <c r="G128" s="164">
        <f>SUM(G129:G132)</f>
        <v>26014</v>
      </c>
      <c r="H128" s="164">
        <f>SUM(H129:H132)</f>
        <v>28412</v>
      </c>
    </row>
    <row r="129" spans="1:8" ht="15.75" customHeight="1">
      <c r="A129" s="165" t="s">
        <v>52</v>
      </c>
      <c r="B129" s="166">
        <f t="shared" si="2"/>
        <v>24988</v>
      </c>
      <c r="C129" s="166">
        <v>11762</v>
      </c>
      <c r="D129" s="166">
        <v>13226</v>
      </c>
      <c r="E129" s="167"/>
      <c r="F129" s="166">
        <f t="shared" si="3"/>
        <v>25016</v>
      </c>
      <c r="G129" s="166">
        <v>11788</v>
      </c>
      <c r="H129" s="166">
        <v>13228</v>
      </c>
    </row>
    <row r="130" spans="1:8" ht="15.75" customHeight="1">
      <c r="A130" s="165" t="s">
        <v>222</v>
      </c>
      <c r="B130" s="166">
        <f t="shared" si="2"/>
        <v>11588</v>
      </c>
      <c r="C130" s="166">
        <v>5586</v>
      </c>
      <c r="D130" s="166">
        <v>6002</v>
      </c>
      <c r="E130" s="167"/>
      <c r="F130" s="166">
        <f t="shared" si="3"/>
        <v>11701</v>
      </c>
      <c r="G130" s="166">
        <v>5657</v>
      </c>
      <c r="H130" s="166">
        <v>6044</v>
      </c>
    </row>
    <row r="131" spans="1:8" ht="15.75" customHeight="1">
      <c r="A131" s="165" t="s">
        <v>223</v>
      </c>
      <c r="B131" s="166">
        <f t="shared" si="2"/>
        <v>6266</v>
      </c>
      <c r="C131" s="166">
        <v>2993</v>
      </c>
      <c r="D131" s="166">
        <v>3273</v>
      </c>
      <c r="E131" s="167"/>
      <c r="F131" s="166">
        <f t="shared" si="3"/>
        <v>6360</v>
      </c>
      <c r="G131" s="166">
        <v>3032</v>
      </c>
      <c r="H131" s="166">
        <v>3328</v>
      </c>
    </row>
    <row r="132" spans="1:8" ht="15.75" customHeight="1">
      <c r="A132" s="165" t="s">
        <v>224</v>
      </c>
      <c r="B132" s="166">
        <f t="shared" si="2"/>
        <v>11375</v>
      </c>
      <c r="C132" s="166">
        <v>5558</v>
      </c>
      <c r="D132" s="166">
        <v>5817</v>
      </c>
      <c r="E132" s="167"/>
      <c r="F132" s="166">
        <f t="shared" si="3"/>
        <v>11349</v>
      </c>
      <c r="G132" s="166">
        <v>5537</v>
      </c>
      <c r="H132" s="166">
        <v>5812</v>
      </c>
    </row>
    <row r="133" spans="1:8" ht="24" customHeight="1">
      <c r="A133" s="163" t="s">
        <v>225</v>
      </c>
      <c r="B133" s="164">
        <f t="shared" si="2"/>
        <v>122821</v>
      </c>
      <c r="C133" s="164">
        <f>SUM(C134:C145)</f>
        <v>61132</v>
      </c>
      <c r="D133" s="164">
        <f>SUM(D134:D145)</f>
        <v>61689</v>
      </c>
      <c r="E133" s="164"/>
      <c r="F133" s="164">
        <f t="shared" si="3"/>
        <v>123807</v>
      </c>
      <c r="G133" s="164">
        <f>SUM(G134:G145)</f>
        <v>61670</v>
      </c>
      <c r="H133" s="164">
        <f>SUM(H134:H145)</f>
        <v>62137</v>
      </c>
    </row>
    <row r="134" spans="1:8" ht="15.75" customHeight="1">
      <c r="A134" s="165" t="s">
        <v>226</v>
      </c>
      <c r="B134" s="166">
        <f t="shared" si="2"/>
        <v>42779</v>
      </c>
      <c r="C134" s="166">
        <v>20478</v>
      </c>
      <c r="D134" s="166">
        <v>22301</v>
      </c>
      <c r="E134" s="167"/>
      <c r="F134" s="166">
        <f t="shared" si="3"/>
        <v>43051</v>
      </c>
      <c r="G134" s="166">
        <v>20581</v>
      </c>
      <c r="H134" s="166">
        <v>22470</v>
      </c>
    </row>
    <row r="135" spans="1:8" ht="15.75" customHeight="1">
      <c r="A135" s="165" t="s">
        <v>227</v>
      </c>
      <c r="B135" s="166">
        <f t="shared" si="2"/>
        <v>5670</v>
      </c>
      <c r="C135" s="166">
        <v>2857</v>
      </c>
      <c r="D135" s="166">
        <v>2813</v>
      </c>
      <c r="E135" s="167"/>
      <c r="F135" s="166">
        <f t="shared" si="3"/>
        <v>5711</v>
      </c>
      <c r="G135" s="166">
        <v>2880</v>
      </c>
      <c r="H135" s="166">
        <v>2831</v>
      </c>
    </row>
    <row r="136" spans="1:8" ht="15.75" customHeight="1">
      <c r="A136" s="165" t="s">
        <v>228</v>
      </c>
      <c r="B136" s="166">
        <f t="shared" si="2"/>
        <v>30906</v>
      </c>
      <c r="C136" s="166">
        <v>15478</v>
      </c>
      <c r="D136" s="166">
        <v>15428</v>
      </c>
      <c r="E136" s="167"/>
      <c r="F136" s="166">
        <f t="shared" si="3"/>
        <v>31274</v>
      </c>
      <c r="G136" s="166">
        <v>15736</v>
      </c>
      <c r="H136" s="166">
        <v>15538</v>
      </c>
    </row>
    <row r="137" spans="1:8" ht="15.75" customHeight="1">
      <c r="A137" s="165" t="s">
        <v>229</v>
      </c>
      <c r="B137" s="166">
        <f t="shared" si="2"/>
        <v>5518</v>
      </c>
      <c r="C137" s="166">
        <v>2834</v>
      </c>
      <c r="D137" s="166">
        <v>2684</v>
      </c>
      <c r="E137" s="167"/>
      <c r="F137" s="166">
        <f t="shared" si="3"/>
        <v>5551</v>
      </c>
      <c r="G137" s="166">
        <v>2852</v>
      </c>
      <c r="H137" s="166">
        <v>2699</v>
      </c>
    </row>
    <row r="138" spans="1:8" ht="15.75" customHeight="1">
      <c r="A138" s="165" t="s">
        <v>210</v>
      </c>
      <c r="B138" s="166">
        <f t="shared" ref="B138:B151" si="4">D138+C138</f>
        <v>7174</v>
      </c>
      <c r="C138" s="166">
        <v>3611</v>
      </c>
      <c r="D138" s="166">
        <v>3563</v>
      </c>
      <c r="E138" s="167"/>
      <c r="F138" s="166">
        <f t="shared" si="3"/>
        <v>7241</v>
      </c>
      <c r="G138" s="166">
        <v>3646</v>
      </c>
      <c r="H138" s="166">
        <v>3595</v>
      </c>
    </row>
    <row r="139" spans="1:8" ht="15.75" customHeight="1">
      <c r="A139" s="165" t="s">
        <v>230</v>
      </c>
      <c r="B139" s="166">
        <f t="shared" si="4"/>
        <v>6249</v>
      </c>
      <c r="C139" s="166">
        <v>3231</v>
      </c>
      <c r="D139" s="166">
        <v>3018</v>
      </c>
      <c r="E139" s="167"/>
      <c r="F139" s="166">
        <f t="shared" ref="F139:F152" si="5">H139+G139</f>
        <v>6307</v>
      </c>
      <c r="G139" s="166">
        <v>3254</v>
      </c>
      <c r="H139" s="166">
        <v>3053</v>
      </c>
    </row>
    <row r="140" spans="1:8" ht="15.75" customHeight="1">
      <c r="A140" s="165" t="s">
        <v>231</v>
      </c>
      <c r="B140" s="166">
        <f t="shared" si="4"/>
        <v>4527</v>
      </c>
      <c r="C140" s="166">
        <v>2344</v>
      </c>
      <c r="D140" s="166">
        <v>2183</v>
      </c>
      <c r="E140" s="167"/>
      <c r="F140" s="166">
        <f t="shared" si="5"/>
        <v>4534</v>
      </c>
      <c r="G140" s="166">
        <v>2353</v>
      </c>
      <c r="H140" s="166">
        <v>2181</v>
      </c>
    </row>
    <row r="141" spans="1:8" ht="15.75" customHeight="1">
      <c r="A141" s="165" t="s">
        <v>232</v>
      </c>
      <c r="B141" s="166">
        <f t="shared" si="4"/>
        <v>8791</v>
      </c>
      <c r="C141" s="166">
        <v>4441</v>
      </c>
      <c r="D141" s="166">
        <v>4350</v>
      </c>
      <c r="E141" s="167"/>
      <c r="F141" s="166">
        <f t="shared" si="5"/>
        <v>8879</v>
      </c>
      <c r="G141" s="166">
        <v>4470</v>
      </c>
      <c r="H141" s="166">
        <v>4409</v>
      </c>
    </row>
    <row r="142" spans="1:8" ht="15.75" customHeight="1">
      <c r="A142" s="165" t="s">
        <v>233</v>
      </c>
      <c r="B142" s="166">
        <f t="shared" si="4"/>
        <v>2211</v>
      </c>
      <c r="C142" s="166">
        <v>1176</v>
      </c>
      <c r="D142" s="166">
        <v>1035</v>
      </c>
      <c r="E142" s="167"/>
      <c r="F142" s="166">
        <f t="shared" si="5"/>
        <v>2231</v>
      </c>
      <c r="G142" s="166">
        <v>1187</v>
      </c>
      <c r="H142" s="166">
        <v>1044</v>
      </c>
    </row>
    <row r="143" spans="1:8" ht="15.75" customHeight="1">
      <c r="A143" s="165" t="s">
        <v>234</v>
      </c>
      <c r="B143" s="166">
        <f t="shared" si="4"/>
        <v>2571</v>
      </c>
      <c r="C143" s="166">
        <v>1354</v>
      </c>
      <c r="D143" s="166">
        <v>1217</v>
      </c>
      <c r="E143" s="167"/>
      <c r="F143" s="166">
        <f t="shared" si="5"/>
        <v>2584</v>
      </c>
      <c r="G143" s="166">
        <v>1362</v>
      </c>
      <c r="H143" s="166">
        <v>1222</v>
      </c>
    </row>
    <row r="144" spans="1:8" ht="15.75" customHeight="1">
      <c r="A144" s="165" t="s">
        <v>235</v>
      </c>
      <c r="B144" s="166">
        <f t="shared" si="4"/>
        <v>4028</v>
      </c>
      <c r="C144" s="166">
        <v>2089</v>
      </c>
      <c r="D144" s="166">
        <v>1939</v>
      </c>
      <c r="E144" s="167"/>
      <c r="F144" s="166">
        <f t="shared" si="5"/>
        <v>4043</v>
      </c>
      <c r="G144" s="166">
        <v>2103</v>
      </c>
      <c r="H144" s="166">
        <v>1940</v>
      </c>
    </row>
    <row r="145" spans="1:8" ht="15.75" customHeight="1">
      <c r="A145" s="165" t="s">
        <v>236</v>
      </c>
      <c r="B145" s="166">
        <f t="shared" si="4"/>
        <v>2397</v>
      </c>
      <c r="C145" s="166">
        <v>1239</v>
      </c>
      <c r="D145" s="166">
        <v>1158</v>
      </c>
      <c r="E145" s="167"/>
      <c r="F145" s="166">
        <f t="shared" si="5"/>
        <v>2401</v>
      </c>
      <c r="G145" s="166">
        <v>1246</v>
      </c>
      <c r="H145" s="166">
        <v>1155</v>
      </c>
    </row>
    <row r="146" spans="1:8" ht="24" customHeight="1">
      <c r="A146" s="163" t="s">
        <v>237</v>
      </c>
      <c r="B146" s="164">
        <f t="shared" si="4"/>
        <v>9701</v>
      </c>
      <c r="C146" s="164">
        <f>SUM(C147:C152)</f>
        <v>4909</v>
      </c>
      <c r="D146" s="164">
        <f>SUM(D147:D152)</f>
        <v>4792</v>
      </c>
      <c r="E146" s="164"/>
      <c r="F146" s="164">
        <f t="shared" si="5"/>
        <v>9726</v>
      </c>
      <c r="G146" s="164">
        <f>SUM(G147:G152)</f>
        <v>4934</v>
      </c>
      <c r="H146" s="164">
        <f>SUM(H147:H152)</f>
        <v>4792</v>
      </c>
    </row>
    <row r="147" spans="1:8" ht="15.75" customHeight="1">
      <c r="A147" s="165" t="s">
        <v>84</v>
      </c>
      <c r="B147" s="166">
        <f t="shared" si="4"/>
        <v>3521</v>
      </c>
      <c r="C147" s="166">
        <v>1717</v>
      </c>
      <c r="D147" s="166">
        <v>1804</v>
      </c>
      <c r="E147" s="167"/>
      <c r="F147" s="166">
        <f t="shared" si="5"/>
        <v>3546</v>
      </c>
      <c r="G147" s="166">
        <v>1742</v>
      </c>
      <c r="H147" s="166">
        <v>1804</v>
      </c>
    </row>
    <row r="148" spans="1:8" ht="15.75" customHeight="1">
      <c r="A148" s="165" t="s">
        <v>238</v>
      </c>
      <c r="B148" s="166">
        <f t="shared" si="4"/>
        <v>1207</v>
      </c>
      <c r="C148" s="166">
        <v>625</v>
      </c>
      <c r="D148" s="166">
        <v>582</v>
      </c>
      <c r="E148" s="167"/>
      <c r="F148" s="166">
        <f t="shared" si="5"/>
        <v>1207</v>
      </c>
      <c r="G148" s="166">
        <v>622</v>
      </c>
      <c r="H148" s="166">
        <v>585</v>
      </c>
    </row>
    <row r="149" spans="1:8" ht="15.75" customHeight="1">
      <c r="A149" s="165" t="s">
        <v>239</v>
      </c>
      <c r="B149" s="166">
        <f t="shared" si="4"/>
        <v>1401</v>
      </c>
      <c r="C149" s="166">
        <v>729</v>
      </c>
      <c r="D149" s="166">
        <v>672</v>
      </c>
      <c r="E149" s="167"/>
      <c r="F149" s="166">
        <f t="shared" si="5"/>
        <v>1394</v>
      </c>
      <c r="G149" s="166">
        <v>725</v>
      </c>
      <c r="H149" s="166">
        <v>669</v>
      </c>
    </row>
    <row r="150" spans="1:8" ht="15.75" customHeight="1">
      <c r="A150" s="165" t="s">
        <v>81</v>
      </c>
      <c r="B150" s="166">
        <f t="shared" si="4"/>
        <v>1239</v>
      </c>
      <c r="C150" s="166">
        <v>639</v>
      </c>
      <c r="D150" s="166">
        <v>600</v>
      </c>
      <c r="E150" s="167"/>
      <c r="F150" s="166">
        <f t="shared" si="5"/>
        <v>1238</v>
      </c>
      <c r="G150" s="166">
        <v>642</v>
      </c>
      <c r="H150" s="166">
        <v>596</v>
      </c>
    </row>
    <row r="151" spans="1:8" ht="15.75" customHeight="1">
      <c r="A151" s="165" t="s">
        <v>88</v>
      </c>
      <c r="B151" s="166">
        <f t="shared" si="4"/>
        <v>1439</v>
      </c>
      <c r="C151" s="166">
        <v>740</v>
      </c>
      <c r="D151" s="166">
        <v>699</v>
      </c>
      <c r="E151" s="167"/>
      <c r="F151" s="166">
        <f t="shared" si="5"/>
        <v>1447</v>
      </c>
      <c r="G151" s="166">
        <v>742</v>
      </c>
      <c r="H151" s="166">
        <v>705</v>
      </c>
    </row>
    <row r="152" spans="1:8" ht="15.75" customHeight="1">
      <c r="A152" s="165" t="s">
        <v>133</v>
      </c>
      <c r="B152" s="166">
        <f>D152+C152</f>
        <v>894</v>
      </c>
      <c r="C152" s="166">
        <v>459</v>
      </c>
      <c r="D152" s="166">
        <v>435</v>
      </c>
      <c r="E152" s="167"/>
      <c r="F152" s="166">
        <f t="shared" si="5"/>
        <v>894</v>
      </c>
      <c r="G152" s="166">
        <v>461</v>
      </c>
      <c r="H152" s="166">
        <v>433</v>
      </c>
    </row>
    <row r="153" spans="1:8" ht="5.25" customHeight="1">
      <c r="A153" s="169"/>
      <c r="B153" s="170"/>
      <c r="C153" s="170"/>
      <c r="D153" s="170"/>
      <c r="E153" s="135"/>
      <c r="F153" s="171"/>
      <c r="G153" s="135"/>
      <c r="H153" s="135"/>
    </row>
    <row r="154" spans="1:8" ht="4.5" customHeight="1"/>
    <row r="155" spans="1:8">
      <c r="A155" s="139" t="s">
        <v>28</v>
      </c>
      <c r="B155" s="139"/>
      <c r="C155" s="139"/>
      <c r="D155" s="139"/>
      <c r="E155" s="139"/>
      <c r="F155" s="139"/>
      <c r="G155" s="139"/>
      <c r="H155" s="139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65" orientation="portrait" r:id="rId1"/>
  <rowBreaks count="2" manualBreakCount="2">
    <brk id="61" max="7" man="1"/>
    <brk id="116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DDD8B-9D2C-464A-AB8A-EC6B49DBF75F}">
  <dimension ref="A2:N143"/>
  <sheetViews>
    <sheetView showGridLines="0" zoomScale="90" zoomScaleNormal="90" workbookViewId="0">
      <selection activeCell="I4" sqref="I4"/>
    </sheetView>
  </sheetViews>
  <sheetFormatPr baseColWidth="10" defaultColWidth="11" defaultRowHeight="12.75"/>
  <cols>
    <col min="1" max="1" width="29.5703125" style="119" customWidth="1"/>
    <col min="2" max="4" width="15.5703125" style="119" bestFit="1" customWidth="1"/>
    <col min="5" max="5" width="2.42578125" style="119" customWidth="1"/>
    <col min="6" max="8" width="15.5703125" style="119" bestFit="1" customWidth="1"/>
    <col min="9" max="254" width="11" style="119"/>
    <col min="255" max="255" width="29.5703125" style="119" customWidth="1"/>
    <col min="256" max="258" width="15.5703125" style="119" bestFit="1" customWidth="1"/>
    <col min="259" max="259" width="2.42578125" style="119" customWidth="1"/>
    <col min="260" max="262" width="15.5703125" style="119" bestFit="1" customWidth="1"/>
    <col min="263" max="263" width="11.85546875" style="119" bestFit="1" customWidth="1"/>
    <col min="264" max="510" width="11" style="119"/>
    <col min="511" max="511" width="29.5703125" style="119" customWidth="1"/>
    <col min="512" max="514" width="15.5703125" style="119" bestFit="1" customWidth="1"/>
    <col min="515" max="515" width="2.42578125" style="119" customWidth="1"/>
    <col min="516" max="518" width="15.5703125" style="119" bestFit="1" customWidth="1"/>
    <col min="519" max="519" width="11.85546875" style="119" bestFit="1" customWidth="1"/>
    <col min="520" max="766" width="11" style="119"/>
    <col min="767" max="767" width="29.5703125" style="119" customWidth="1"/>
    <col min="768" max="770" width="15.5703125" style="119" bestFit="1" customWidth="1"/>
    <col min="771" max="771" width="2.42578125" style="119" customWidth="1"/>
    <col min="772" max="774" width="15.5703125" style="119" bestFit="1" customWidth="1"/>
    <col min="775" max="775" width="11.85546875" style="119" bestFit="1" customWidth="1"/>
    <col min="776" max="1022" width="11" style="119"/>
    <col min="1023" max="1023" width="29.5703125" style="119" customWidth="1"/>
    <col min="1024" max="1026" width="15.5703125" style="119" bestFit="1" customWidth="1"/>
    <col min="1027" max="1027" width="2.42578125" style="119" customWidth="1"/>
    <col min="1028" max="1030" width="15.5703125" style="119" bestFit="1" customWidth="1"/>
    <col min="1031" max="1031" width="11.85546875" style="119" bestFit="1" customWidth="1"/>
    <col min="1032" max="1278" width="11" style="119"/>
    <col min="1279" max="1279" width="29.5703125" style="119" customWidth="1"/>
    <col min="1280" max="1282" width="15.5703125" style="119" bestFit="1" customWidth="1"/>
    <col min="1283" max="1283" width="2.42578125" style="119" customWidth="1"/>
    <col min="1284" max="1286" width="15.5703125" style="119" bestFit="1" customWidth="1"/>
    <col min="1287" max="1287" width="11.85546875" style="119" bestFit="1" customWidth="1"/>
    <col min="1288" max="1534" width="11" style="119"/>
    <col min="1535" max="1535" width="29.5703125" style="119" customWidth="1"/>
    <col min="1536" max="1538" width="15.5703125" style="119" bestFit="1" customWidth="1"/>
    <col min="1539" max="1539" width="2.42578125" style="119" customWidth="1"/>
    <col min="1540" max="1542" width="15.5703125" style="119" bestFit="1" customWidth="1"/>
    <col min="1543" max="1543" width="11.85546875" style="119" bestFit="1" customWidth="1"/>
    <col min="1544" max="1790" width="11" style="119"/>
    <col min="1791" max="1791" width="29.5703125" style="119" customWidth="1"/>
    <col min="1792" max="1794" width="15.5703125" style="119" bestFit="1" customWidth="1"/>
    <col min="1795" max="1795" width="2.42578125" style="119" customWidth="1"/>
    <col min="1796" max="1798" width="15.5703125" style="119" bestFit="1" customWidth="1"/>
    <col min="1799" max="1799" width="11.85546875" style="119" bestFit="1" customWidth="1"/>
    <col min="1800" max="2046" width="11" style="119"/>
    <col min="2047" max="2047" width="29.5703125" style="119" customWidth="1"/>
    <col min="2048" max="2050" width="15.5703125" style="119" bestFit="1" customWidth="1"/>
    <col min="2051" max="2051" width="2.42578125" style="119" customWidth="1"/>
    <col min="2052" max="2054" width="15.5703125" style="119" bestFit="1" customWidth="1"/>
    <col min="2055" max="2055" width="11.85546875" style="119" bestFit="1" customWidth="1"/>
    <col min="2056" max="2302" width="11" style="119"/>
    <col min="2303" max="2303" width="29.5703125" style="119" customWidth="1"/>
    <col min="2304" max="2306" width="15.5703125" style="119" bestFit="1" customWidth="1"/>
    <col min="2307" max="2307" width="2.42578125" style="119" customWidth="1"/>
    <col min="2308" max="2310" width="15.5703125" style="119" bestFit="1" customWidth="1"/>
    <col min="2311" max="2311" width="11.85546875" style="119" bestFit="1" customWidth="1"/>
    <col min="2312" max="2558" width="11" style="119"/>
    <col min="2559" max="2559" width="29.5703125" style="119" customWidth="1"/>
    <col min="2560" max="2562" width="15.5703125" style="119" bestFit="1" customWidth="1"/>
    <col min="2563" max="2563" width="2.42578125" style="119" customWidth="1"/>
    <col min="2564" max="2566" width="15.5703125" style="119" bestFit="1" customWidth="1"/>
    <col min="2567" max="2567" width="11.85546875" style="119" bestFit="1" customWidth="1"/>
    <col min="2568" max="2814" width="11" style="119"/>
    <col min="2815" max="2815" width="29.5703125" style="119" customWidth="1"/>
    <col min="2816" max="2818" width="15.5703125" style="119" bestFit="1" customWidth="1"/>
    <col min="2819" max="2819" width="2.42578125" style="119" customWidth="1"/>
    <col min="2820" max="2822" width="15.5703125" style="119" bestFit="1" customWidth="1"/>
    <col min="2823" max="2823" width="11.85546875" style="119" bestFit="1" customWidth="1"/>
    <col min="2824" max="3070" width="11" style="119"/>
    <col min="3071" max="3071" width="29.5703125" style="119" customWidth="1"/>
    <col min="3072" max="3074" width="15.5703125" style="119" bestFit="1" customWidth="1"/>
    <col min="3075" max="3075" width="2.42578125" style="119" customWidth="1"/>
    <col min="3076" max="3078" width="15.5703125" style="119" bestFit="1" customWidth="1"/>
    <col min="3079" max="3079" width="11.85546875" style="119" bestFit="1" customWidth="1"/>
    <col min="3080" max="3326" width="11" style="119"/>
    <col min="3327" max="3327" width="29.5703125" style="119" customWidth="1"/>
    <col min="3328" max="3330" width="15.5703125" style="119" bestFit="1" customWidth="1"/>
    <col min="3331" max="3331" width="2.42578125" style="119" customWidth="1"/>
    <col min="3332" max="3334" width="15.5703125" style="119" bestFit="1" customWidth="1"/>
    <col min="3335" max="3335" width="11.85546875" style="119" bestFit="1" customWidth="1"/>
    <col min="3336" max="3582" width="11" style="119"/>
    <col min="3583" max="3583" width="29.5703125" style="119" customWidth="1"/>
    <col min="3584" max="3586" width="15.5703125" style="119" bestFit="1" customWidth="1"/>
    <col min="3587" max="3587" width="2.42578125" style="119" customWidth="1"/>
    <col min="3588" max="3590" width="15.5703125" style="119" bestFit="1" customWidth="1"/>
    <col min="3591" max="3591" width="11.85546875" style="119" bestFit="1" customWidth="1"/>
    <col min="3592" max="3838" width="11" style="119"/>
    <col min="3839" max="3839" width="29.5703125" style="119" customWidth="1"/>
    <col min="3840" max="3842" width="15.5703125" style="119" bestFit="1" customWidth="1"/>
    <col min="3843" max="3843" width="2.42578125" style="119" customWidth="1"/>
    <col min="3844" max="3846" width="15.5703125" style="119" bestFit="1" customWidth="1"/>
    <col min="3847" max="3847" width="11.85546875" style="119" bestFit="1" customWidth="1"/>
    <col min="3848" max="4094" width="11" style="119"/>
    <col min="4095" max="4095" width="29.5703125" style="119" customWidth="1"/>
    <col min="4096" max="4098" width="15.5703125" style="119" bestFit="1" customWidth="1"/>
    <col min="4099" max="4099" width="2.42578125" style="119" customWidth="1"/>
    <col min="4100" max="4102" width="15.5703125" style="119" bestFit="1" customWidth="1"/>
    <col min="4103" max="4103" width="11.85546875" style="119" bestFit="1" customWidth="1"/>
    <col min="4104" max="4350" width="11" style="119"/>
    <col min="4351" max="4351" width="29.5703125" style="119" customWidth="1"/>
    <col min="4352" max="4354" width="15.5703125" style="119" bestFit="1" customWidth="1"/>
    <col min="4355" max="4355" width="2.42578125" style="119" customWidth="1"/>
    <col min="4356" max="4358" width="15.5703125" style="119" bestFit="1" customWidth="1"/>
    <col min="4359" max="4359" width="11.85546875" style="119" bestFit="1" customWidth="1"/>
    <col min="4360" max="4606" width="11" style="119"/>
    <col min="4607" max="4607" width="29.5703125" style="119" customWidth="1"/>
    <col min="4608" max="4610" width="15.5703125" style="119" bestFit="1" customWidth="1"/>
    <col min="4611" max="4611" width="2.42578125" style="119" customWidth="1"/>
    <col min="4612" max="4614" width="15.5703125" style="119" bestFit="1" customWidth="1"/>
    <col min="4615" max="4615" width="11.85546875" style="119" bestFit="1" customWidth="1"/>
    <col min="4616" max="4862" width="11" style="119"/>
    <col min="4863" max="4863" width="29.5703125" style="119" customWidth="1"/>
    <col min="4864" max="4866" width="15.5703125" style="119" bestFit="1" customWidth="1"/>
    <col min="4867" max="4867" width="2.42578125" style="119" customWidth="1"/>
    <col min="4868" max="4870" width="15.5703125" style="119" bestFit="1" customWidth="1"/>
    <col min="4871" max="4871" width="11.85546875" style="119" bestFit="1" customWidth="1"/>
    <col min="4872" max="5118" width="11" style="119"/>
    <col min="5119" max="5119" width="29.5703125" style="119" customWidth="1"/>
    <col min="5120" max="5122" width="15.5703125" style="119" bestFit="1" customWidth="1"/>
    <col min="5123" max="5123" width="2.42578125" style="119" customWidth="1"/>
    <col min="5124" max="5126" width="15.5703125" style="119" bestFit="1" customWidth="1"/>
    <col min="5127" max="5127" width="11.85546875" style="119" bestFit="1" customWidth="1"/>
    <col min="5128" max="5374" width="11" style="119"/>
    <col min="5375" max="5375" width="29.5703125" style="119" customWidth="1"/>
    <col min="5376" max="5378" width="15.5703125" style="119" bestFit="1" customWidth="1"/>
    <col min="5379" max="5379" width="2.42578125" style="119" customWidth="1"/>
    <col min="5380" max="5382" width="15.5703125" style="119" bestFit="1" customWidth="1"/>
    <col min="5383" max="5383" width="11.85546875" style="119" bestFit="1" customWidth="1"/>
    <col min="5384" max="5630" width="11" style="119"/>
    <col min="5631" max="5631" width="29.5703125" style="119" customWidth="1"/>
    <col min="5632" max="5634" width="15.5703125" style="119" bestFit="1" customWidth="1"/>
    <col min="5635" max="5635" width="2.42578125" style="119" customWidth="1"/>
    <col min="5636" max="5638" width="15.5703125" style="119" bestFit="1" customWidth="1"/>
    <col min="5639" max="5639" width="11.85546875" style="119" bestFit="1" customWidth="1"/>
    <col min="5640" max="5886" width="11" style="119"/>
    <col min="5887" max="5887" width="29.5703125" style="119" customWidth="1"/>
    <col min="5888" max="5890" width="15.5703125" style="119" bestFit="1" customWidth="1"/>
    <col min="5891" max="5891" width="2.42578125" style="119" customWidth="1"/>
    <col min="5892" max="5894" width="15.5703125" style="119" bestFit="1" customWidth="1"/>
    <col min="5895" max="5895" width="11.85546875" style="119" bestFit="1" customWidth="1"/>
    <col min="5896" max="6142" width="11" style="119"/>
    <col min="6143" max="6143" width="29.5703125" style="119" customWidth="1"/>
    <col min="6144" max="6146" width="15.5703125" style="119" bestFit="1" customWidth="1"/>
    <col min="6147" max="6147" width="2.42578125" style="119" customWidth="1"/>
    <col min="6148" max="6150" width="15.5703125" style="119" bestFit="1" customWidth="1"/>
    <col min="6151" max="6151" width="11.85546875" style="119" bestFit="1" customWidth="1"/>
    <col min="6152" max="6398" width="11" style="119"/>
    <col min="6399" max="6399" width="29.5703125" style="119" customWidth="1"/>
    <col min="6400" max="6402" width="15.5703125" style="119" bestFit="1" customWidth="1"/>
    <col min="6403" max="6403" width="2.42578125" style="119" customWidth="1"/>
    <col min="6404" max="6406" width="15.5703125" style="119" bestFit="1" customWidth="1"/>
    <col min="6407" max="6407" width="11.85546875" style="119" bestFit="1" customWidth="1"/>
    <col min="6408" max="6654" width="11" style="119"/>
    <col min="6655" max="6655" width="29.5703125" style="119" customWidth="1"/>
    <col min="6656" max="6658" width="15.5703125" style="119" bestFit="1" customWidth="1"/>
    <col min="6659" max="6659" width="2.42578125" style="119" customWidth="1"/>
    <col min="6660" max="6662" width="15.5703125" style="119" bestFit="1" customWidth="1"/>
    <col min="6663" max="6663" width="11.85546875" style="119" bestFit="1" customWidth="1"/>
    <col min="6664" max="6910" width="11" style="119"/>
    <col min="6911" max="6911" width="29.5703125" style="119" customWidth="1"/>
    <col min="6912" max="6914" width="15.5703125" style="119" bestFit="1" customWidth="1"/>
    <col min="6915" max="6915" width="2.42578125" style="119" customWidth="1"/>
    <col min="6916" max="6918" width="15.5703125" style="119" bestFit="1" customWidth="1"/>
    <col min="6919" max="6919" width="11.85546875" style="119" bestFit="1" customWidth="1"/>
    <col min="6920" max="7166" width="11" style="119"/>
    <col min="7167" max="7167" width="29.5703125" style="119" customWidth="1"/>
    <col min="7168" max="7170" width="15.5703125" style="119" bestFit="1" customWidth="1"/>
    <col min="7171" max="7171" width="2.42578125" style="119" customWidth="1"/>
    <col min="7172" max="7174" width="15.5703125" style="119" bestFit="1" customWidth="1"/>
    <col min="7175" max="7175" width="11.85546875" style="119" bestFit="1" customWidth="1"/>
    <col min="7176" max="7422" width="11" style="119"/>
    <col min="7423" max="7423" width="29.5703125" style="119" customWidth="1"/>
    <col min="7424" max="7426" width="15.5703125" style="119" bestFit="1" customWidth="1"/>
    <col min="7427" max="7427" width="2.42578125" style="119" customWidth="1"/>
    <col min="7428" max="7430" width="15.5703125" style="119" bestFit="1" customWidth="1"/>
    <col min="7431" max="7431" width="11.85546875" style="119" bestFit="1" customWidth="1"/>
    <col min="7432" max="7678" width="11" style="119"/>
    <col min="7679" max="7679" width="29.5703125" style="119" customWidth="1"/>
    <col min="7680" max="7682" width="15.5703125" style="119" bestFit="1" customWidth="1"/>
    <col min="7683" max="7683" width="2.42578125" style="119" customWidth="1"/>
    <col min="7684" max="7686" width="15.5703125" style="119" bestFit="1" customWidth="1"/>
    <col min="7687" max="7687" width="11.85546875" style="119" bestFit="1" customWidth="1"/>
    <col min="7688" max="7934" width="11" style="119"/>
    <col min="7935" max="7935" width="29.5703125" style="119" customWidth="1"/>
    <col min="7936" max="7938" width="15.5703125" style="119" bestFit="1" customWidth="1"/>
    <col min="7939" max="7939" width="2.42578125" style="119" customWidth="1"/>
    <col min="7940" max="7942" width="15.5703125" style="119" bestFit="1" customWidth="1"/>
    <col min="7943" max="7943" width="11.85546875" style="119" bestFit="1" customWidth="1"/>
    <col min="7944" max="8190" width="11" style="119"/>
    <col min="8191" max="8191" width="29.5703125" style="119" customWidth="1"/>
    <col min="8192" max="8194" width="15.5703125" style="119" bestFit="1" customWidth="1"/>
    <col min="8195" max="8195" width="2.42578125" style="119" customWidth="1"/>
    <col min="8196" max="8198" width="15.5703125" style="119" bestFit="1" customWidth="1"/>
    <col min="8199" max="8199" width="11.85546875" style="119" bestFit="1" customWidth="1"/>
    <col min="8200" max="8446" width="11" style="119"/>
    <col min="8447" max="8447" width="29.5703125" style="119" customWidth="1"/>
    <col min="8448" max="8450" width="15.5703125" style="119" bestFit="1" customWidth="1"/>
    <col min="8451" max="8451" width="2.42578125" style="119" customWidth="1"/>
    <col min="8452" max="8454" width="15.5703125" style="119" bestFit="1" customWidth="1"/>
    <col min="8455" max="8455" width="11.85546875" style="119" bestFit="1" customWidth="1"/>
    <col min="8456" max="8702" width="11" style="119"/>
    <col min="8703" max="8703" width="29.5703125" style="119" customWidth="1"/>
    <col min="8704" max="8706" width="15.5703125" style="119" bestFit="1" customWidth="1"/>
    <col min="8707" max="8707" width="2.42578125" style="119" customWidth="1"/>
    <col min="8708" max="8710" width="15.5703125" style="119" bestFit="1" customWidth="1"/>
    <col min="8711" max="8711" width="11.85546875" style="119" bestFit="1" customWidth="1"/>
    <col min="8712" max="8958" width="11" style="119"/>
    <col min="8959" max="8959" width="29.5703125" style="119" customWidth="1"/>
    <col min="8960" max="8962" width="15.5703125" style="119" bestFit="1" customWidth="1"/>
    <col min="8963" max="8963" width="2.42578125" style="119" customWidth="1"/>
    <col min="8964" max="8966" width="15.5703125" style="119" bestFit="1" customWidth="1"/>
    <col min="8967" max="8967" width="11.85546875" style="119" bestFit="1" customWidth="1"/>
    <col min="8968" max="9214" width="11" style="119"/>
    <col min="9215" max="9215" width="29.5703125" style="119" customWidth="1"/>
    <col min="9216" max="9218" width="15.5703125" style="119" bestFit="1" customWidth="1"/>
    <col min="9219" max="9219" width="2.42578125" style="119" customWidth="1"/>
    <col min="9220" max="9222" width="15.5703125" style="119" bestFit="1" customWidth="1"/>
    <col min="9223" max="9223" width="11.85546875" style="119" bestFit="1" customWidth="1"/>
    <col min="9224" max="9470" width="11" style="119"/>
    <col min="9471" max="9471" width="29.5703125" style="119" customWidth="1"/>
    <col min="9472" max="9474" width="15.5703125" style="119" bestFit="1" customWidth="1"/>
    <col min="9475" max="9475" width="2.42578125" style="119" customWidth="1"/>
    <col min="9476" max="9478" width="15.5703125" style="119" bestFit="1" customWidth="1"/>
    <col min="9479" max="9479" width="11.85546875" style="119" bestFit="1" customWidth="1"/>
    <col min="9480" max="9726" width="11" style="119"/>
    <col min="9727" max="9727" width="29.5703125" style="119" customWidth="1"/>
    <col min="9728" max="9730" width="15.5703125" style="119" bestFit="1" customWidth="1"/>
    <col min="9731" max="9731" width="2.42578125" style="119" customWidth="1"/>
    <col min="9732" max="9734" width="15.5703125" style="119" bestFit="1" customWidth="1"/>
    <col min="9735" max="9735" width="11.85546875" style="119" bestFit="1" customWidth="1"/>
    <col min="9736" max="9982" width="11" style="119"/>
    <col min="9983" max="9983" width="29.5703125" style="119" customWidth="1"/>
    <col min="9984" max="9986" width="15.5703125" style="119" bestFit="1" customWidth="1"/>
    <col min="9987" max="9987" width="2.42578125" style="119" customWidth="1"/>
    <col min="9988" max="9990" width="15.5703125" style="119" bestFit="1" customWidth="1"/>
    <col min="9991" max="9991" width="11.85546875" style="119" bestFit="1" customWidth="1"/>
    <col min="9992" max="10238" width="11" style="119"/>
    <col min="10239" max="10239" width="29.5703125" style="119" customWidth="1"/>
    <col min="10240" max="10242" width="15.5703125" style="119" bestFit="1" customWidth="1"/>
    <col min="10243" max="10243" width="2.42578125" style="119" customWidth="1"/>
    <col min="10244" max="10246" width="15.5703125" style="119" bestFit="1" customWidth="1"/>
    <col min="10247" max="10247" width="11.85546875" style="119" bestFit="1" customWidth="1"/>
    <col min="10248" max="10494" width="11" style="119"/>
    <col min="10495" max="10495" width="29.5703125" style="119" customWidth="1"/>
    <col min="10496" max="10498" width="15.5703125" style="119" bestFit="1" customWidth="1"/>
    <col min="10499" max="10499" width="2.42578125" style="119" customWidth="1"/>
    <col min="10500" max="10502" width="15.5703125" style="119" bestFit="1" customWidth="1"/>
    <col min="10503" max="10503" width="11.85546875" style="119" bestFit="1" customWidth="1"/>
    <col min="10504" max="10750" width="11" style="119"/>
    <col min="10751" max="10751" width="29.5703125" style="119" customWidth="1"/>
    <col min="10752" max="10754" width="15.5703125" style="119" bestFit="1" customWidth="1"/>
    <col min="10755" max="10755" width="2.42578125" style="119" customWidth="1"/>
    <col min="10756" max="10758" width="15.5703125" style="119" bestFit="1" customWidth="1"/>
    <col min="10759" max="10759" width="11.85546875" style="119" bestFit="1" customWidth="1"/>
    <col min="10760" max="11006" width="11" style="119"/>
    <col min="11007" max="11007" width="29.5703125" style="119" customWidth="1"/>
    <col min="11008" max="11010" width="15.5703125" style="119" bestFit="1" customWidth="1"/>
    <col min="11011" max="11011" width="2.42578125" style="119" customWidth="1"/>
    <col min="11012" max="11014" width="15.5703125" style="119" bestFit="1" customWidth="1"/>
    <col min="11015" max="11015" width="11.85546875" style="119" bestFit="1" customWidth="1"/>
    <col min="11016" max="11262" width="11" style="119"/>
    <col min="11263" max="11263" width="29.5703125" style="119" customWidth="1"/>
    <col min="11264" max="11266" width="15.5703125" style="119" bestFit="1" customWidth="1"/>
    <col min="11267" max="11267" width="2.42578125" style="119" customWidth="1"/>
    <col min="11268" max="11270" width="15.5703125" style="119" bestFit="1" customWidth="1"/>
    <col min="11271" max="11271" width="11.85546875" style="119" bestFit="1" customWidth="1"/>
    <col min="11272" max="11518" width="11" style="119"/>
    <col min="11519" max="11519" width="29.5703125" style="119" customWidth="1"/>
    <col min="11520" max="11522" width="15.5703125" style="119" bestFit="1" customWidth="1"/>
    <col min="11523" max="11523" width="2.42578125" style="119" customWidth="1"/>
    <col min="11524" max="11526" width="15.5703125" style="119" bestFit="1" customWidth="1"/>
    <col min="11527" max="11527" width="11.85546875" style="119" bestFit="1" customWidth="1"/>
    <col min="11528" max="11774" width="11" style="119"/>
    <col min="11775" max="11775" width="29.5703125" style="119" customWidth="1"/>
    <col min="11776" max="11778" width="15.5703125" style="119" bestFit="1" customWidth="1"/>
    <col min="11779" max="11779" width="2.42578125" style="119" customWidth="1"/>
    <col min="11780" max="11782" width="15.5703125" style="119" bestFit="1" customWidth="1"/>
    <col min="11783" max="11783" width="11.85546875" style="119" bestFit="1" customWidth="1"/>
    <col min="11784" max="12030" width="11" style="119"/>
    <col min="12031" max="12031" width="29.5703125" style="119" customWidth="1"/>
    <col min="12032" max="12034" width="15.5703125" style="119" bestFit="1" customWidth="1"/>
    <col min="12035" max="12035" width="2.42578125" style="119" customWidth="1"/>
    <col min="12036" max="12038" width="15.5703125" style="119" bestFit="1" customWidth="1"/>
    <col min="12039" max="12039" width="11.85546875" style="119" bestFit="1" customWidth="1"/>
    <col min="12040" max="12286" width="11" style="119"/>
    <col min="12287" max="12287" width="29.5703125" style="119" customWidth="1"/>
    <col min="12288" max="12290" width="15.5703125" style="119" bestFit="1" customWidth="1"/>
    <col min="12291" max="12291" width="2.42578125" style="119" customWidth="1"/>
    <col min="12292" max="12294" width="15.5703125" style="119" bestFit="1" customWidth="1"/>
    <col min="12295" max="12295" width="11.85546875" style="119" bestFit="1" customWidth="1"/>
    <col min="12296" max="12542" width="11" style="119"/>
    <col min="12543" max="12543" width="29.5703125" style="119" customWidth="1"/>
    <col min="12544" max="12546" width="15.5703125" style="119" bestFit="1" customWidth="1"/>
    <col min="12547" max="12547" width="2.42578125" style="119" customWidth="1"/>
    <col min="12548" max="12550" width="15.5703125" style="119" bestFit="1" customWidth="1"/>
    <col min="12551" max="12551" width="11.85546875" style="119" bestFit="1" customWidth="1"/>
    <col min="12552" max="12798" width="11" style="119"/>
    <col min="12799" max="12799" width="29.5703125" style="119" customWidth="1"/>
    <col min="12800" max="12802" width="15.5703125" style="119" bestFit="1" customWidth="1"/>
    <col min="12803" max="12803" width="2.42578125" style="119" customWidth="1"/>
    <col min="12804" max="12806" width="15.5703125" style="119" bestFit="1" customWidth="1"/>
    <col min="12807" max="12807" width="11.85546875" style="119" bestFit="1" customWidth="1"/>
    <col min="12808" max="13054" width="11" style="119"/>
    <col min="13055" max="13055" width="29.5703125" style="119" customWidth="1"/>
    <col min="13056" max="13058" width="15.5703125" style="119" bestFit="1" customWidth="1"/>
    <col min="13059" max="13059" width="2.42578125" style="119" customWidth="1"/>
    <col min="13060" max="13062" width="15.5703125" style="119" bestFit="1" customWidth="1"/>
    <col min="13063" max="13063" width="11.85546875" style="119" bestFit="1" customWidth="1"/>
    <col min="13064" max="13310" width="11" style="119"/>
    <col min="13311" max="13311" width="29.5703125" style="119" customWidth="1"/>
    <col min="13312" max="13314" width="15.5703125" style="119" bestFit="1" customWidth="1"/>
    <col min="13315" max="13315" width="2.42578125" style="119" customWidth="1"/>
    <col min="13316" max="13318" width="15.5703125" style="119" bestFit="1" customWidth="1"/>
    <col min="13319" max="13319" width="11.85546875" style="119" bestFit="1" customWidth="1"/>
    <col min="13320" max="13566" width="11" style="119"/>
    <col min="13567" max="13567" width="29.5703125" style="119" customWidth="1"/>
    <col min="13568" max="13570" width="15.5703125" style="119" bestFit="1" customWidth="1"/>
    <col min="13571" max="13571" width="2.42578125" style="119" customWidth="1"/>
    <col min="13572" max="13574" width="15.5703125" style="119" bestFit="1" customWidth="1"/>
    <col min="13575" max="13575" width="11.85546875" style="119" bestFit="1" customWidth="1"/>
    <col min="13576" max="13822" width="11" style="119"/>
    <col min="13823" max="13823" width="29.5703125" style="119" customWidth="1"/>
    <col min="13824" max="13826" width="15.5703125" style="119" bestFit="1" customWidth="1"/>
    <col min="13827" max="13827" width="2.42578125" style="119" customWidth="1"/>
    <col min="13828" max="13830" width="15.5703125" style="119" bestFit="1" customWidth="1"/>
    <col min="13831" max="13831" width="11.85546875" style="119" bestFit="1" customWidth="1"/>
    <col min="13832" max="14078" width="11" style="119"/>
    <col min="14079" max="14079" width="29.5703125" style="119" customWidth="1"/>
    <col min="14080" max="14082" width="15.5703125" style="119" bestFit="1" customWidth="1"/>
    <col min="14083" max="14083" width="2.42578125" style="119" customWidth="1"/>
    <col min="14084" max="14086" width="15.5703125" style="119" bestFit="1" customWidth="1"/>
    <col min="14087" max="14087" width="11.85546875" style="119" bestFit="1" customWidth="1"/>
    <col min="14088" max="14334" width="11" style="119"/>
    <col min="14335" max="14335" width="29.5703125" style="119" customWidth="1"/>
    <col min="14336" max="14338" width="15.5703125" style="119" bestFit="1" customWidth="1"/>
    <col min="14339" max="14339" width="2.42578125" style="119" customWidth="1"/>
    <col min="14340" max="14342" width="15.5703125" style="119" bestFit="1" customWidth="1"/>
    <col min="14343" max="14343" width="11.85546875" style="119" bestFit="1" customWidth="1"/>
    <col min="14344" max="14590" width="11" style="119"/>
    <col min="14591" max="14591" width="29.5703125" style="119" customWidth="1"/>
    <col min="14592" max="14594" width="15.5703125" style="119" bestFit="1" customWidth="1"/>
    <col min="14595" max="14595" width="2.42578125" style="119" customWidth="1"/>
    <col min="14596" max="14598" width="15.5703125" style="119" bestFit="1" customWidth="1"/>
    <col min="14599" max="14599" width="11.85546875" style="119" bestFit="1" customWidth="1"/>
    <col min="14600" max="14846" width="11" style="119"/>
    <col min="14847" max="14847" width="29.5703125" style="119" customWidth="1"/>
    <col min="14848" max="14850" width="15.5703125" style="119" bestFit="1" customWidth="1"/>
    <col min="14851" max="14851" width="2.42578125" style="119" customWidth="1"/>
    <col min="14852" max="14854" width="15.5703125" style="119" bestFit="1" customWidth="1"/>
    <col min="14855" max="14855" width="11.85546875" style="119" bestFit="1" customWidth="1"/>
    <col min="14856" max="15102" width="11" style="119"/>
    <col min="15103" max="15103" width="29.5703125" style="119" customWidth="1"/>
    <col min="15104" max="15106" width="15.5703125" style="119" bestFit="1" customWidth="1"/>
    <col min="15107" max="15107" width="2.42578125" style="119" customWidth="1"/>
    <col min="15108" max="15110" width="15.5703125" style="119" bestFit="1" customWidth="1"/>
    <col min="15111" max="15111" width="11.85546875" style="119" bestFit="1" customWidth="1"/>
    <col min="15112" max="15358" width="11" style="119"/>
    <col min="15359" max="15359" width="29.5703125" style="119" customWidth="1"/>
    <col min="15360" max="15362" width="15.5703125" style="119" bestFit="1" customWidth="1"/>
    <col min="15363" max="15363" width="2.42578125" style="119" customWidth="1"/>
    <col min="15364" max="15366" width="15.5703125" style="119" bestFit="1" customWidth="1"/>
    <col min="15367" max="15367" width="11.85546875" style="119" bestFit="1" customWidth="1"/>
    <col min="15368" max="15614" width="11" style="119"/>
    <col min="15615" max="15615" width="29.5703125" style="119" customWidth="1"/>
    <col min="15616" max="15618" width="15.5703125" style="119" bestFit="1" customWidth="1"/>
    <col min="15619" max="15619" width="2.42578125" style="119" customWidth="1"/>
    <col min="15620" max="15622" width="15.5703125" style="119" bestFit="1" customWidth="1"/>
    <col min="15623" max="15623" width="11.85546875" style="119" bestFit="1" customWidth="1"/>
    <col min="15624" max="15870" width="11" style="119"/>
    <col min="15871" max="15871" width="29.5703125" style="119" customWidth="1"/>
    <col min="15872" max="15874" width="15.5703125" style="119" bestFit="1" customWidth="1"/>
    <col min="15875" max="15875" width="2.42578125" style="119" customWidth="1"/>
    <col min="15876" max="15878" width="15.5703125" style="119" bestFit="1" customWidth="1"/>
    <col min="15879" max="15879" width="11.85546875" style="119" bestFit="1" customWidth="1"/>
    <col min="15880" max="16126" width="11" style="119"/>
    <col min="16127" max="16127" width="29.5703125" style="119" customWidth="1"/>
    <col min="16128" max="16130" width="15.5703125" style="119" bestFit="1" customWidth="1"/>
    <col min="16131" max="16131" width="2.42578125" style="119" customWidth="1"/>
    <col min="16132" max="16134" width="15.5703125" style="119" bestFit="1" customWidth="1"/>
    <col min="16135" max="16135" width="11.85546875" style="119" bestFit="1" customWidth="1"/>
    <col min="16136" max="16384" width="11" style="119"/>
  </cols>
  <sheetData>
    <row r="2" spans="1:14" ht="18" customHeight="1">
      <c r="A2" s="118" t="s">
        <v>240</v>
      </c>
      <c r="B2" s="118"/>
      <c r="C2" s="118"/>
      <c r="D2" s="118"/>
      <c r="E2" s="118"/>
      <c r="F2" s="118"/>
      <c r="G2" s="118"/>
      <c r="H2" s="118"/>
    </row>
    <row r="3" spans="1:14" ht="18" customHeight="1">
      <c r="A3" s="140" t="s">
        <v>241</v>
      </c>
      <c r="B3" s="140"/>
      <c r="C3" s="140"/>
      <c r="D3" s="140"/>
      <c r="E3" s="140"/>
      <c r="F3" s="140"/>
      <c r="G3" s="140"/>
      <c r="H3" s="140"/>
    </row>
    <row r="4" spans="1:14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  <c r="I4" s="148"/>
      <c r="J4" s="6"/>
      <c r="K4" s="6"/>
      <c r="L4" s="6"/>
      <c r="M4" s="6"/>
      <c r="N4" s="6"/>
    </row>
    <row r="5" spans="1:14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  <c r="I5" s="148"/>
      <c r="J5" s="6"/>
      <c r="K5" s="6"/>
      <c r="L5" s="6"/>
      <c r="M5" s="6"/>
      <c r="N5" s="6"/>
    </row>
    <row r="6" spans="1:14" s="143" customFormat="1" ht="20.25" customHeight="1">
      <c r="A6" s="457" t="s">
        <v>118</v>
      </c>
      <c r="B6" s="465" t="s">
        <v>10</v>
      </c>
      <c r="C6" s="465"/>
      <c r="D6" s="465"/>
      <c r="E6" s="465"/>
      <c r="F6" s="465"/>
      <c r="G6" s="465"/>
      <c r="H6" s="465"/>
    </row>
    <row r="7" spans="1:14" s="143" customFormat="1" ht="16.5" customHeight="1">
      <c r="A7" s="458"/>
      <c r="B7" s="461" t="s">
        <v>12</v>
      </c>
      <c r="C7" s="461"/>
      <c r="D7" s="461"/>
      <c r="E7" s="461"/>
      <c r="F7" s="461" t="s">
        <v>13</v>
      </c>
      <c r="G7" s="461"/>
      <c r="H7" s="461"/>
    </row>
    <row r="8" spans="1:14" s="143" customFormat="1" ht="20.25" customHeight="1">
      <c r="A8" s="459"/>
      <c r="B8" s="142" t="s">
        <v>34</v>
      </c>
      <c r="C8" s="142" t="s">
        <v>17</v>
      </c>
      <c r="D8" s="160" t="s">
        <v>18</v>
      </c>
      <c r="E8" s="160"/>
      <c r="F8" s="142" t="s">
        <v>34</v>
      </c>
      <c r="G8" s="142" t="s">
        <v>17</v>
      </c>
      <c r="H8" s="142" t="s">
        <v>18</v>
      </c>
    </row>
    <row r="9" spans="1:14" ht="24" customHeight="1">
      <c r="A9" s="173" t="s">
        <v>242</v>
      </c>
      <c r="B9" s="174">
        <f>B10+B25+B40+B48+B53+B62+B71+B79+B85+B91+B105+B113+B119+B128+B133+B138</f>
        <v>723430</v>
      </c>
      <c r="C9" s="174">
        <f>C10+C25+C40+C48+C53+C62+C71+C79+C85+C91+C105+C113+C119+C128+C133+C138</f>
        <v>363222</v>
      </c>
      <c r="D9" s="174">
        <f>D10+D25+D40+D48+D53+D62+D71+D79+D85+D91+D105+D113+D119+D128+D133+D138</f>
        <v>360208</v>
      </c>
      <c r="E9" s="174"/>
      <c r="F9" s="174">
        <f>F10+F25+F40+F48+F53+F62+F71+F79+F85+F91+F105+F113+F119+F128+F133+F138</f>
        <v>729443</v>
      </c>
      <c r="G9" s="174">
        <f>G10+G25+G40+G48+G53+G62+G71+G79+G85+G91+G105+G113+G119+G128+G133+G138</f>
        <v>366897</v>
      </c>
      <c r="H9" s="174">
        <f>H10+H25+H40+H48+H53+H62+H71+H79+H85+H91+H105+H113+H119+H128+H133+H138</f>
        <v>362546</v>
      </c>
    </row>
    <row r="10" spans="1:14" ht="21.75" customHeight="1">
      <c r="A10" s="163" t="s">
        <v>243</v>
      </c>
      <c r="B10" s="164">
        <f t="shared" ref="B10:B22" si="0">C10+D10</f>
        <v>229313</v>
      </c>
      <c r="C10" s="164">
        <f>SUM(C11:C24)</f>
        <v>116034</v>
      </c>
      <c r="D10" s="164">
        <f>SUM(D11:D24)</f>
        <v>113279</v>
      </c>
      <c r="E10" s="164"/>
      <c r="F10" s="164">
        <f>G10+H10</f>
        <v>231945</v>
      </c>
      <c r="G10" s="164">
        <f>SUM(G11:G24)</f>
        <v>117998</v>
      </c>
      <c r="H10" s="164">
        <f>SUM(H11:H24)</f>
        <v>113947</v>
      </c>
    </row>
    <row r="11" spans="1:14" ht="16.5" customHeight="1">
      <c r="A11" s="165" t="s">
        <v>20</v>
      </c>
      <c r="B11" s="166">
        <f t="shared" si="0"/>
        <v>41913</v>
      </c>
      <c r="C11" s="166">
        <v>20146</v>
      </c>
      <c r="D11" s="166">
        <v>21767</v>
      </c>
      <c r="E11" s="167"/>
      <c r="F11" s="166">
        <f t="shared" ref="F11:F74" si="1">G11+H11</f>
        <v>42016</v>
      </c>
      <c r="G11" s="166">
        <v>20194</v>
      </c>
      <c r="H11" s="166">
        <v>21822</v>
      </c>
    </row>
    <row r="12" spans="1:14" ht="16.5" customHeight="1">
      <c r="A12" s="165" t="s">
        <v>19</v>
      </c>
      <c r="B12" s="166">
        <f t="shared" si="0"/>
        <v>36096</v>
      </c>
      <c r="C12" s="166">
        <v>17607</v>
      </c>
      <c r="D12" s="166">
        <v>18489</v>
      </c>
      <c r="E12" s="167"/>
      <c r="F12" s="166">
        <f t="shared" si="1"/>
        <v>36211</v>
      </c>
      <c r="G12" s="166">
        <v>17694</v>
      </c>
      <c r="H12" s="166">
        <v>18517</v>
      </c>
    </row>
    <row r="13" spans="1:14" ht="16.5" customHeight="1">
      <c r="A13" s="165" t="s">
        <v>244</v>
      </c>
      <c r="B13" s="166">
        <f t="shared" si="0"/>
        <v>5841</v>
      </c>
      <c r="C13" s="166">
        <v>2922</v>
      </c>
      <c r="D13" s="166">
        <v>2919</v>
      </c>
      <c r="E13" s="167"/>
      <c r="F13" s="166">
        <f t="shared" si="1"/>
        <v>5890</v>
      </c>
      <c r="G13" s="166">
        <v>2953</v>
      </c>
      <c r="H13" s="166">
        <v>2937</v>
      </c>
    </row>
    <row r="14" spans="1:14" ht="16.5" customHeight="1">
      <c r="A14" s="165" t="s">
        <v>133</v>
      </c>
      <c r="B14" s="166">
        <f t="shared" si="0"/>
        <v>23681</v>
      </c>
      <c r="C14" s="166">
        <v>11905</v>
      </c>
      <c r="D14" s="166">
        <v>11776</v>
      </c>
      <c r="E14" s="167"/>
      <c r="F14" s="166">
        <f t="shared" si="1"/>
        <v>23864</v>
      </c>
      <c r="G14" s="166">
        <v>11985</v>
      </c>
      <c r="H14" s="166">
        <v>11879</v>
      </c>
    </row>
    <row r="15" spans="1:14" ht="16.5" customHeight="1">
      <c r="A15" s="165" t="s">
        <v>245</v>
      </c>
      <c r="B15" s="166">
        <f t="shared" si="0"/>
        <v>19484</v>
      </c>
      <c r="C15" s="166">
        <v>9856</v>
      </c>
      <c r="D15" s="166">
        <v>9628</v>
      </c>
      <c r="E15" s="167"/>
      <c r="F15" s="166">
        <f t="shared" si="1"/>
        <v>19723</v>
      </c>
      <c r="G15" s="166">
        <v>9971</v>
      </c>
      <c r="H15" s="166">
        <v>9752</v>
      </c>
    </row>
    <row r="16" spans="1:14" ht="16.5" customHeight="1">
      <c r="A16" s="165" t="s">
        <v>81</v>
      </c>
      <c r="B16" s="166">
        <f t="shared" si="0"/>
        <v>13721</v>
      </c>
      <c r="C16" s="166">
        <v>6894</v>
      </c>
      <c r="D16" s="166">
        <v>6827</v>
      </c>
      <c r="E16" s="167"/>
      <c r="F16" s="166">
        <f t="shared" si="1"/>
        <v>13849</v>
      </c>
      <c r="G16" s="166">
        <v>6958</v>
      </c>
      <c r="H16" s="166">
        <v>6891</v>
      </c>
    </row>
    <row r="17" spans="1:8" ht="16.5" customHeight="1">
      <c r="A17" s="165" t="s">
        <v>211</v>
      </c>
      <c r="B17" s="166">
        <f t="shared" si="0"/>
        <v>6791</v>
      </c>
      <c r="C17" s="166">
        <v>3388</v>
      </c>
      <c r="D17" s="166">
        <v>3403</v>
      </c>
      <c r="E17" s="167"/>
      <c r="F17" s="166">
        <f t="shared" si="1"/>
        <v>6847</v>
      </c>
      <c r="G17" s="166">
        <v>3422</v>
      </c>
      <c r="H17" s="166">
        <v>3425</v>
      </c>
    </row>
    <row r="18" spans="1:8" ht="16.5" customHeight="1">
      <c r="A18" s="165" t="s">
        <v>80</v>
      </c>
      <c r="B18" s="166">
        <f t="shared" si="0"/>
        <v>24421</v>
      </c>
      <c r="C18" s="166">
        <v>14762</v>
      </c>
      <c r="D18" s="166">
        <v>9659</v>
      </c>
      <c r="E18" s="167"/>
      <c r="F18" s="166">
        <f t="shared" si="1"/>
        <v>25851</v>
      </c>
      <c r="G18" s="166">
        <v>16087</v>
      </c>
      <c r="H18" s="166">
        <v>9764</v>
      </c>
    </row>
    <row r="19" spans="1:8" ht="16.5" customHeight="1">
      <c r="A19" s="165" t="s">
        <v>246</v>
      </c>
      <c r="B19" s="166">
        <f t="shared" si="0"/>
        <v>9083</v>
      </c>
      <c r="C19" s="166">
        <v>4528</v>
      </c>
      <c r="D19" s="166">
        <v>4555</v>
      </c>
      <c r="E19" s="167"/>
      <c r="F19" s="166">
        <f t="shared" si="1"/>
        <v>9078</v>
      </c>
      <c r="G19" s="166">
        <v>4544</v>
      </c>
      <c r="H19" s="166">
        <v>4534</v>
      </c>
    </row>
    <row r="20" spans="1:8" ht="16.5" customHeight="1">
      <c r="A20" s="165" t="s">
        <v>37</v>
      </c>
      <c r="B20" s="166">
        <f t="shared" si="0"/>
        <v>22173</v>
      </c>
      <c r="C20" s="166">
        <v>10912</v>
      </c>
      <c r="D20" s="166">
        <v>11261</v>
      </c>
      <c r="E20" s="167"/>
      <c r="F20" s="166">
        <f t="shared" si="1"/>
        <v>22246</v>
      </c>
      <c r="G20" s="166">
        <v>10963</v>
      </c>
      <c r="H20" s="166">
        <v>11283</v>
      </c>
    </row>
    <row r="21" spans="1:8" ht="16.5" customHeight="1">
      <c r="A21" s="165" t="s">
        <v>247</v>
      </c>
      <c r="B21" s="166">
        <f t="shared" si="0"/>
        <v>6620</v>
      </c>
      <c r="C21" s="166">
        <v>3384</v>
      </c>
      <c r="D21" s="166">
        <v>3236</v>
      </c>
      <c r="E21" s="167"/>
      <c r="F21" s="166">
        <f t="shared" si="1"/>
        <v>6682</v>
      </c>
      <c r="G21" s="166">
        <v>3406</v>
      </c>
      <c r="H21" s="166">
        <v>3276</v>
      </c>
    </row>
    <row r="22" spans="1:8" ht="16.5" customHeight="1">
      <c r="A22" s="165" t="s">
        <v>248</v>
      </c>
      <c r="B22" s="166">
        <f t="shared" si="0"/>
        <v>11785</v>
      </c>
      <c r="C22" s="166">
        <v>5882</v>
      </c>
      <c r="D22" s="166">
        <v>5903</v>
      </c>
      <c r="E22" s="167"/>
      <c r="F22" s="166">
        <f t="shared" si="1"/>
        <v>11935</v>
      </c>
      <c r="G22" s="166">
        <v>5951</v>
      </c>
      <c r="H22" s="166">
        <v>5984</v>
      </c>
    </row>
    <row r="23" spans="1:8" ht="16.5" customHeight="1">
      <c r="A23" s="165" t="s">
        <v>249</v>
      </c>
      <c r="B23" s="166">
        <f>D23+C23</f>
        <v>5643</v>
      </c>
      <c r="C23" s="166">
        <v>2838</v>
      </c>
      <c r="D23" s="166">
        <v>2805</v>
      </c>
      <c r="E23" s="167"/>
      <c r="F23" s="166">
        <f>H23+G23</f>
        <v>5692</v>
      </c>
      <c r="G23" s="166">
        <v>2861</v>
      </c>
      <c r="H23" s="166">
        <v>2831</v>
      </c>
    </row>
    <row r="24" spans="1:8" ht="16.5" customHeight="1">
      <c r="A24" s="165" t="s">
        <v>85</v>
      </c>
      <c r="B24" s="166">
        <f>C24+D24</f>
        <v>2061</v>
      </c>
      <c r="C24" s="166">
        <v>1010</v>
      </c>
      <c r="D24" s="166">
        <v>1051</v>
      </c>
      <c r="E24" s="167"/>
      <c r="F24" s="166">
        <f t="shared" si="1"/>
        <v>2061</v>
      </c>
      <c r="G24" s="166">
        <v>1009</v>
      </c>
      <c r="H24" s="166">
        <v>1052</v>
      </c>
    </row>
    <row r="25" spans="1:8" ht="23.25" customHeight="1">
      <c r="A25" s="163" t="s">
        <v>250</v>
      </c>
      <c r="B25" s="164">
        <f>C25+D25</f>
        <v>72391</v>
      </c>
      <c r="C25" s="164">
        <f>SUM(C26:C39)</f>
        <v>35723</v>
      </c>
      <c r="D25" s="164">
        <f>SUM(D26:D39)</f>
        <v>36668</v>
      </c>
      <c r="E25" s="164"/>
      <c r="F25" s="164">
        <f>G25+H25</f>
        <v>72876</v>
      </c>
      <c r="G25" s="164">
        <f>SUM(G26:G39)</f>
        <v>35964</v>
      </c>
      <c r="H25" s="164">
        <f>SUM(H26:H39)</f>
        <v>36912</v>
      </c>
    </row>
    <row r="26" spans="1:8" ht="16.5" customHeight="1">
      <c r="A26" s="165" t="s">
        <v>55</v>
      </c>
      <c r="B26" s="166">
        <f t="shared" ref="B26:B89" si="2">C26+D26</f>
        <v>11335</v>
      </c>
      <c r="C26" s="166">
        <v>5267</v>
      </c>
      <c r="D26" s="166">
        <v>6068</v>
      </c>
      <c r="E26" s="167"/>
      <c r="F26" s="166">
        <f t="shared" ref="F26:F39" si="3">G26+H26</f>
        <v>11285</v>
      </c>
      <c r="G26" s="166">
        <v>5242</v>
      </c>
      <c r="H26" s="166">
        <v>6043</v>
      </c>
    </row>
    <row r="27" spans="1:8" ht="16.5" customHeight="1">
      <c r="A27" s="165" t="s">
        <v>147</v>
      </c>
      <c r="B27" s="166">
        <f t="shared" si="2"/>
        <v>4494</v>
      </c>
      <c r="C27" s="166">
        <v>2272</v>
      </c>
      <c r="D27" s="166">
        <v>2222</v>
      </c>
      <c r="E27" s="167"/>
      <c r="F27" s="166">
        <f t="shared" si="3"/>
        <v>4559</v>
      </c>
      <c r="G27" s="166">
        <v>2314</v>
      </c>
      <c r="H27" s="166">
        <v>2245</v>
      </c>
    </row>
    <row r="28" spans="1:8" ht="16.5" customHeight="1">
      <c r="A28" s="165" t="s">
        <v>200</v>
      </c>
      <c r="B28" s="166">
        <f t="shared" si="2"/>
        <v>10184</v>
      </c>
      <c r="C28" s="166">
        <v>4908</v>
      </c>
      <c r="D28" s="166">
        <v>5276</v>
      </c>
      <c r="E28" s="167"/>
      <c r="F28" s="166">
        <f t="shared" si="3"/>
        <v>10206</v>
      </c>
      <c r="G28" s="166">
        <v>4927</v>
      </c>
      <c r="H28" s="166">
        <v>5279</v>
      </c>
    </row>
    <row r="29" spans="1:8" ht="16.5" customHeight="1">
      <c r="A29" s="165" t="s">
        <v>251</v>
      </c>
      <c r="B29" s="166">
        <f t="shared" si="2"/>
        <v>6968</v>
      </c>
      <c r="C29" s="166">
        <v>3428</v>
      </c>
      <c r="D29" s="166">
        <v>3540</v>
      </c>
      <c r="E29" s="167"/>
      <c r="F29" s="166">
        <f t="shared" si="3"/>
        <v>7009</v>
      </c>
      <c r="G29" s="166">
        <v>3430</v>
      </c>
      <c r="H29" s="166">
        <v>3579</v>
      </c>
    </row>
    <row r="30" spans="1:8" ht="16.5" customHeight="1">
      <c r="A30" s="165" t="s">
        <v>252</v>
      </c>
      <c r="B30" s="166">
        <f t="shared" si="2"/>
        <v>3606</v>
      </c>
      <c r="C30" s="166">
        <v>1875</v>
      </c>
      <c r="D30" s="166">
        <v>1731</v>
      </c>
      <c r="E30" s="167"/>
      <c r="F30" s="166">
        <f t="shared" si="3"/>
        <v>3637</v>
      </c>
      <c r="G30" s="166">
        <v>1883</v>
      </c>
      <c r="H30" s="166">
        <v>1754</v>
      </c>
    </row>
    <row r="31" spans="1:8" ht="16.5" customHeight="1">
      <c r="A31" s="165" t="s">
        <v>253</v>
      </c>
      <c r="B31" s="166">
        <f t="shared" si="2"/>
        <v>7745</v>
      </c>
      <c r="C31" s="166">
        <v>3819</v>
      </c>
      <c r="D31" s="166">
        <v>3926</v>
      </c>
      <c r="E31" s="167"/>
      <c r="F31" s="166">
        <f t="shared" si="3"/>
        <v>7812</v>
      </c>
      <c r="G31" s="166">
        <v>3849</v>
      </c>
      <c r="H31" s="166">
        <v>3963</v>
      </c>
    </row>
    <row r="32" spans="1:8" ht="16.5" customHeight="1">
      <c r="A32" s="165" t="s">
        <v>81</v>
      </c>
      <c r="B32" s="166">
        <f t="shared" si="2"/>
        <v>3719</v>
      </c>
      <c r="C32" s="166">
        <v>1838</v>
      </c>
      <c r="D32" s="166">
        <v>1881</v>
      </c>
      <c r="E32" s="167"/>
      <c r="F32" s="166">
        <f t="shared" si="3"/>
        <v>3735</v>
      </c>
      <c r="G32" s="166">
        <v>1851</v>
      </c>
      <c r="H32" s="166">
        <v>1884</v>
      </c>
    </row>
    <row r="33" spans="1:8" ht="16.5" customHeight="1">
      <c r="A33" s="165" t="s">
        <v>254</v>
      </c>
      <c r="B33" s="166">
        <f t="shared" si="2"/>
        <v>4388</v>
      </c>
      <c r="C33" s="166">
        <v>2202</v>
      </c>
      <c r="D33" s="166">
        <v>2186</v>
      </c>
      <c r="E33" s="167"/>
      <c r="F33" s="166">
        <f t="shared" si="3"/>
        <v>4433</v>
      </c>
      <c r="G33" s="166">
        <v>2229</v>
      </c>
      <c r="H33" s="166">
        <v>2204</v>
      </c>
    </row>
    <row r="34" spans="1:8" ht="16.5" customHeight="1">
      <c r="A34" s="165" t="s">
        <v>255</v>
      </c>
      <c r="B34" s="166">
        <f t="shared" si="2"/>
        <v>4965</v>
      </c>
      <c r="C34" s="166">
        <v>2442</v>
      </c>
      <c r="D34" s="166">
        <v>2523</v>
      </c>
      <c r="E34" s="167"/>
      <c r="F34" s="166">
        <f t="shared" si="3"/>
        <v>5009</v>
      </c>
      <c r="G34" s="166">
        <v>2466</v>
      </c>
      <c r="H34" s="166">
        <v>2543</v>
      </c>
    </row>
    <row r="35" spans="1:8" ht="16.5" customHeight="1">
      <c r="A35" s="165" t="s">
        <v>256</v>
      </c>
      <c r="B35" s="166">
        <f t="shared" si="2"/>
        <v>2287</v>
      </c>
      <c r="C35" s="166">
        <v>1132</v>
      </c>
      <c r="D35" s="166">
        <v>1155</v>
      </c>
      <c r="E35" s="167"/>
      <c r="F35" s="166">
        <f t="shared" si="3"/>
        <v>2321</v>
      </c>
      <c r="G35" s="166">
        <v>1145</v>
      </c>
      <c r="H35" s="166">
        <v>1176</v>
      </c>
    </row>
    <row r="36" spans="1:8" ht="16.5" customHeight="1">
      <c r="A36" s="165" t="s">
        <v>187</v>
      </c>
      <c r="B36" s="166">
        <f t="shared" si="2"/>
        <v>2252</v>
      </c>
      <c r="C36" s="166">
        <v>1127</v>
      </c>
      <c r="D36" s="166">
        <v>1125</v>
      </c>
      <c r="E36" s="167"/>
      <c r="F36" s="166">
        <f t="shared" si="3"/>
        <v>2293</v>
      </c>
      <c r="G36" s="166">
        <v>1147</v>
      </c>
      <c r="H36" s="166">
        <v>1146</v>
      </c>
    </row>
    <row r="37" spans="1:8" ht="16.5" customHeight="1">
      <c r="A37" s="165" t="s">
        <v>257</v>
      </c>
      <c r="B37" s="166">
        <f t="shared" si="2"/>
        <v>303</v>
      </c>
      <c r="C37" s="166">
        <v>167</v>
      </c>
      <c r="D37" s="166">
        <v>136</v>
      </c>
      <c r="E37" s="167"/>
      <c r="F37" s="166">
        <f t="shared" si="3"/>
        <v>304</v>
      </c>
      <c r="G37" s="166">
        <v>167</v>
      </c>
      <c r="H37" s="166">
        <v>137</v>
      </c>
    </row>
    <row r="38" spans="1:8" ht="16.5" customHeight="1">
      <c r="A38" s="165" t="s">
        <v>258</v>
      </c>
      <c r="B38" s="166">
        <f t="shared" si="2"/>
        <v>6733</v>
      </c>
      <c r="C38" s="166">
        <v>3467</v>
      </c>
      <c r="D38" s="166">
        <v>3266</v>
      </c>
      <c r="E38" s="167"/>
      <c r="F38" s="166">
        <f t="shared" si="3"/>
        <v>6840</v>
      </c>
      <c r="G38" s="166">
        <v>3527</v>
      </c>
      <c r="H38" s="166">
        <v>3313</v>
      </c>
    </row>
    <row r="39" spans="1:8" ht="16.5" customHeight="1">
      <c r="A39" s="165" t="s">
        <v>156</v>
      </c>
      <c r="B39" s="166">
        <f t="shared" si="2"/>
        <v>3412</v>
      </c>
      <c r="C39" s="166">
        <v>1779</v>
      </c>
      <c r="D39" s="166">
        <v>1633</v>
      </c>
      <c r="E39" s="167"/>
      <c r="F39" s="166">
        <f t="shared" si="3"/>
        <v>3433</v>
      </c>
      <c r="G39" s="166">
        <v>1787</v>
      </c>
      <c r="H39" s="166">
        <v>1646</v>
      </c>
    </row>
    <row r="40" spans="1:8" ht="19.5" customHeight="1">
      <c r="A40" s="163" t="s">
        <v>259</v>
      </c>
      <c r="B40" s="164">
        <f t="shared" si="2"/>
        <v>60492</v>
      </c>
      <c r="C40" s="164">
        <f>SUM(C41:C47)</f>
        <v>29763</v>
      </c>
      <c r="D40" s="164">
        <f>SUM(D41:D47)</f>
        <v>30729</v>
      </c>
      <c r="E40" s="164"/>
      <c r="F40" s="164">
        <f t="shared" si="1"/>
        <v>60922</v>
      </c>
      <c r="G40" s="164">
        <f>SUM(G41:G47)</f>
        <v>29980</v>
      </c>
      <c r="H40" s="164">
        <f>SUM(H41:H47)</f>
        <v>30942</v>
      </c>
    </row>
    <row r="41" spans="1:8" ht="16.5" customHeight="1">
      <c r="A41" s="165" t="s">
        <v>56</v>
      </c>
      <c r="B41" s="166">
        <f t="shared" si="2"/>
        <v>15583</v>
      </c>
      <c r="C41" s="166">
        <v>7480</v>
      </c>
      <c r="D41" s="166">
        <v>8103</v>
      </c>
      <c r="E41" s="167"/>
      <c r="F41" s="166">
        <f t="shared" si="1"/>
        <v>15627</v>
      </c>
      <c r="G41" s="166">
        <v>7506</v>
      </c>
      <c r="H41" s="166">
        <v>8121</v>
      </c>
    </row>
    <row r="42" spans="1:8" ht="16.5" customHeight="1">
      <c r="A42" s="165" t="s">
        <v>81</v>
      </c>
      <c r="B42" s="166">
        <f t="shared" si="2"/>
        <v>4894</v>
      </c>
      <c r="C42" s="166">
        <v>2451</v>
      </c>
      <c r="D42" s="166">
        <v>2443</v>
      </c>
      <c r="E42" s="167"/>
      <c r="F42" s="166">
        <f t="shared" si="1"/>
        <v>4925</v>
      </c>
      <c r="G42" s="166">
        <v>2463</v>
      </c>
      <c r="H42" s="166">
        <v>2462</v>
      </c>
    </row>
    <row r="43" spans="1:8" ht="16.5" customHeight="1">
      <c r="A43" s="165" t="s">
        <v>19</v>
      </c>
      <c r="B43" s="166">
        <f t="shared" si="2"/>
        <v>7794</v>
      </c>
      <c r="C43" s="166">
        <v>3866</v>
      </c>
      <c r="D43" s="166">
        <v>3928</v>
      </c>
      <c r="E43" s="167"/>
      <c r="F43" s="166">
        <f t="shared" si="1"/>
        <v>7867</v>
      </c>
      <c r="G43" s="166">
        <v>3898</v>
      </c>
      <c r="H43" s="166">
        <v>3969</v>
      </c>
    </row>
    <row r="44" spans="1:8" ht="16.5" customHeight="1">
      <c r="A44" s="165" t="s">
        <v>260</v>
      </c>
      <c r="B44" s="166">
        <f t="shared" si="2"/>
        <v>9676</v>
      </c>
      <c r="C44" s="166">
        <v>4723</v>
      </c>
      <c r="D44" s="166">
        <v>4953</v>
      </c>
      <c r="E44" s="167"/>
      <c r="F44" s="166">
        <f t="shared" si="1"/>
        <v>9712</v>
      </c>
      <c r="G44" s="166">
        <v>4745</v>
      </c>
      <c r="H44" s="166">
        <v>4967</v>
      </c>
    </row>
    <row r="45" spans="1:8" ht="16.5" customHeight="1">
      <c r="A45" s="165" t="s">
        <v>261</v>
      </c>
      <c r="B45" s="166">
        <f t="shared" si="2"/>
        <v>6463</v>
      </c>
      <c r="C45" s="166">
        <v>3221</v>
      </c>
      <c r="D45" s="166">
        <v>3242</v>
      </c>
      <c r="E45" s="167"/>
      <c r="F45" s="166">
        <f t="shared" si="1"/>
        <v>6522</v>
      </c>
      <c r="G45" s="166">
        <v>3248</v>
      </c>
      <c r="H45" s="166">
        <v>3274</v>
      </c>
    </row>
    <row r="46" spans="1:8" ht="16.5" customHeight="1">
      <c r="A46" s="165" t="s">
        <v>262</v>
      </c>
      <c r="B46" s="166">
        <f t="shared" si="2"/>
        <v>9403</v>
      </c>
      <c r="C46" s="166">
        <v>4670</v>
      </c>
      <c r="D46" s="166">
        <v>4733</v>
      </c>
      <c r="E46" s="167"/>
      <c r="F46" s="166">
        <f t="shared" si="1"/>
        <v>9519</v>
      </c>
      <c r="G46" s="166">
        <v>4736</v>
      </c>
      <c r="H46" s="166">
        <v>4783</v>
      </c>
    </row>
    <row r="47" spans="1:8" ht="16.5" customHeight="1">
      <c r="A47" s="165" t="s">
        <v>263</v>
      </c>
      <c r="B47" s="166">
        <f t="shared" si="2"/>
        <v>6679</v>
      </c>
      <c r="C47" s="166">
        <v>3352</v>
      </c>
      <c r="D47" s="166">
        <v>3327</v>
      </c>
      <c r="E47" s="167"/>
      <c r="F47" s="166">
        <f t="shared" si="1"/>
        <v>6750</v>
      </c>
      <c r="G47" s="166">
        <v>3384</v>
      </c>
      <c r="H47" s="166">
        <v>3366</v>
      </c>
    </row>
    <row r="48" spans="1:8" ht="19.5" customHeight="1">
      <c r="A48" s="163" t="s">
        <v>264</v>
      </c>
      <c r="B48" s="164">
        <f t="shared" si="2"/>
        <v>5352</v>
      </c>
      <c r="C48" s="164">
        <f>SUM(C49:C52)</f>
        <v>2756</v>
      </c>
      <c r="D48" s="164">
        <f>SUM(D49:D52)</f>
        <v>2596</v>
      </c>
      <c r="E48" s="164"/>
      <c r="F48" s="164">
        <f t="shared" si="1"/>
        <v>5383</v>
      </c>
      <c r="G48" s="164">
        <f>SUM(G49:G52)</f>
        <v>2763</v>
      </c>
      <c r="H48" s="164">
        <f>SUM(H49:H52)</f>
        <v>2620</v>
      </c>
    </row>
    <row r="49" spans="1:8" ht="16.5" customHeight="1">
      <c r="A49" s="165" t="s">
        <v>57</v>
      </c>
      <c r="B49" s="166">
        <f t="shared" si="2"/>
        <v>2659</v>
      </c>
      <c r="C49" s="166">
        <v>1347</v>
      </c>
      <c r="D49" s="166">
        <v>1312</v>
      </c>
      <c r="E49" s="167"/>
      <c r="F49" s="166">
        <f t="shared" si="1"/>
        <v>2657</v>
      </c>
      <c r="G49" s="166">
        <v>1343</v>
      </c>
      <c r="H49" s="166">
        <v>1314</v>
      </c>
    </row>
    <row r="50" spans="1:8" ht="16.5" customHeight="1">
      <c r="A50" s="165" t="s">
        <v>265</v>
      </c>
      <c r="B50" s="166">
        <f t="shared" si="2"/>
        <v>497</v>
      </c>
      <c r="C50" s="166">
        <v>279</v>
      </c>
      <c r="D50" s="166">
        <v>218</v>
      </c>
      <c r="E50" s="167"/>
      <c r="F50" s="166">
        <f t="shared" si="1"/>
        <v>495</v>
      </c>
      <c r="G50" s="166">
        <v>278</v>
      </c>
      <c r="H50" s="166">
        <v>217</v>
      </c>
    </row>
    <row r="51" spans="1:8" ht="16.5" customHeight="1">
      <c r="A51" s="165" t="s">
        <v>266</v>
      </c>
      <c r="B51" s="166">
        <f t="shared" si="2"/>
        <v>1004</v>
      </c>
      <c r="C51" s="166">
        <v>502</v>
      </c>
      <c r="D51" s="166">
        <v>502</v>
      </c>
      <c r="E51" s="167"/>
      <c r="F51" s="166">
        <f t="shared" si="1"/>
        <v>1024</v>
      </c>
      <c r="G51" s="166">
        <v>513</v>
      </c>
      <c r="H51" s="166">
        <v>511</v>
      </c>
    </row>
    <row r="52" spans="1:8" ht="16.5" customHeight="1">
      <c r="A52" s="165" t="s">
        <v>267</v>
      </c>
      <c r="B52" s="166">
        <f t="shared" si="2"/>
        <v>1192</v>
      </c>
      <c r="C52" s="166">
        <v>628</v>
      </c>
      <c r="D52" s="166">
        <v>564</v>
      </c>
      <c r="E52" s="167"/>
      <c r="F52" s="166">
        <f t="shared" si="1"/>
        <v>1207</v>
      </c>
      <c r="G52" s="166">
        <v>629</v>
      </c>
      <c r="H52" s="166">
        <v>578</v>
      </c>
    </row>
    <row r="53" spans="1:8" ht="21.75" customHeight="1">
      <c r="A53" s="163" t="s">
        <v>268</v>
      </c>
      <c r="B53" s="164">
        <f t="shared" si="2"/>
        <v>23404</v>
      </c>
      <c r="C53" s="164">
        <f>SUM(C54:C61)</f>
        <v>11693</v>
      </c>
      <c r="D53" s="164">
        <f>SUM(D54:D61)</f>
        <v>11711</v>
      </c>
      <c r="E53" s="164"/>
      <c r="F53" s="164">
        <f t="shared" si="1"/>
        <v>23542</v>
      </c>
      <c r="G53" s="164">
        <f>SUM(G54:G61)</f>
        <v>11744</v>
      </c>
      <c r="H53" s="164">
        <f>SUM(H54:H61)</f>
        <v>11798</v>
      </c>
    </row>
    <row r="54" spans="1:8" ht="16.5" customHeight="1">
      <c r="A54" s="165" t="s">
        <v>58</v>
      </c>
      <c r="B54" s="166">
        <f t="shared" si="2"/>
        <v>7551</v>
      </c>
      <c r="C54" s="166">
        <v>3642</v>
      </c>
      <c r="D54" s="166">
        <v>3909</v>
      </c>
      <c r="E54" s="167"/>
      <c r="F54" s="166">
        <f t="shared" si="1"/>
        <v>7561</v>
      </c>
      <c r="G54" s="166">
        <v>3639</v>
      </c>
      <c r="H54" s="166">
        <v>3922</v>
      </c>
    </row>
    <row r="55" spans="1:8" ht="16.5" customHeight="1">
      <c r="A55" s="165" t="s">
        <v>269</v>
      </c>
      <c r="B55" s="166">
        <f t="shared" si="2"/>
        <v>3533</v>
      </c>
      <c r="C55" s="166">
        <v>1788</v>
      </c>
      <c r="D55" s="166">
        <v>1745</v>
      </c>
      <c r="E55" s="167"/>
      <c r="F55" s="166">
        <f t="shared" si="1"/>
        <v>3548</v>
      </c>
      <c r="G55" s="166">
        <v>1789</v>
      </c>
      <c r="H55" s="166">
        <v>1759</v>
      </c>
    </row>
    <row r="56" spans="1:8" ht="16.5" customHeight="1">
      <c r="A56" s="165" t="s">
        <v>212</v>
      </c>
      <c r="B56" s="166">
        <f t="shared" si="2"/>
        <v>2663</v>
      </c>
      <c r="C56" s="166">
        <v>1368</v>
      </c>
      <c r="D56" s="166">
        <v>1295</v>
      </c>
      <c r="E56" s="167"/>
      <c r="F56" s="166">
        <f t="shared" si="1"/>
        <v>2701</v>
      </c>
      <c r="G56" s="166">
        <v>1383</v>
      </c>
      <c r="H56" s="166">
        <v>1318</v>
      </c>
    </row>
    <row r="57" spans="1:8" ht="16.5" customHeight="1">
      <c r="A57" s="165" t="s">
        <v>81</v>
      </c>
      <c r="B57" s="166">
        <f t="shared" si="2"/>
        <v>2449</v>
      </c>
      <c r="C57" s="166">
        <v>1256</v>
      </c>
      <c r="D57" s="166">
        <v>1193</v>
      </c>
      <c r="E57" s="167"/>
      <c r="F57" s="166">
        <f t="shared" si="1"/>
        <v>2461</v>
      </c>
      <c r="G57" s="166">
        <v>1267</v>
      </c>
      <c r="H57" s="166">
        <v>1194</v>
      </c>
    </row>
    <row r="58" spans="1:8" ht="16.5" customHeight="1">
      <c r="A58" s="165" t="s">
        <v>187</v>
      </c>
      <c r="B58" s="166">
        <f t="shared" si="2"/>
        <v>3085</v>
      </c>
      <c r="C58" s="166">
        <v>1583</v>
      </c>
      <c r="D58" s="166">
        <v>1502</v>
      </c>
      <c r="E58" s="167"/>
      <c r="F58" s="166">
        <f t="shared" si="1"/>
        <v>3110</v>
      </c>
      <c r="G58" s="166">
        <v>1588</v>
      </c>
      <c r="H58" s="166">
        <v>1522</v>
      </c>
    </row>
    <row r="59" spans="1:8" ht="16.5" customHeight="1">
      <c r="A59" s="165" t="s">
        <v>19</v>
      </c>
      <c r="B59" s="166">
        <f t="shared" si="2"/>
        <v>1450</v>
      </c>
      <c r="C59" s="166">
        <v>729</v>
      </c>
      <c r="D59" s="166">
        <v>721</v>
      </c>
      <c r="E59" s="167"/>
      <c r="F59" s="166">
        <f t="shared" si="1"/>
        <v>1467</v>
      </c>
      <c r="G59" s="166">
        <v>742</v>
      </c>
      <c r="H59" s="166">
        <v>725</v>
      </c>
    </row>
    <row r="60" spans="1:8" ht="16.5" customHeight="1">
      <c r="A60" s="165" t="s">
        <v>270</v>
      </c>
      <c r="B60" s="166">
        <f t="shared" si="2"/>
        <v>1955</v>
      </c>
      <c r="C60" s="166">
        <v>964</v>
      </c>
      <c r="D60" s="166">
        <v>991</v>
      </c>
      <c r="E60" s="167"/>
      <c r="F60" s="166">
        <f t="shared" si="1"/>
        <v>1966</v>
      </c>
      <c r="G60" s="166">
        <v>965</v>
      </c>
      <c r="H60" s="166">
        <v>1001</v>
      </c>
    </row>
    <row r="61" spans="1:8" ht="16.5" customHeight="1">
      <c r="A61" s="165" t="s">
        <v>271</v>
      </c>
      <c r="B61" s="166">
        <f t="shared" si="2"/>
        <v>718</v>
      </c>
      <c r="C61" s="166">
        <v>363</v>
      </c>
      <c r="D61" s="166">
        <v>355</v>
      </c>
      <c r="E61" s="167"/>
      <c r="F61" s="166">
        <f t="shared" si="1"/>
        <v>728</v>
      </c>
      <c r="G61" s="166">
        <v>371</v>
      </c>
      <c r="H61" s="166">
        <v>357</v>
      </c>
    </row>
    <row r="62" spans="1:8" ht="21.75" customHeight="1">
      <c r="A62" s="163" t="s">
        <v>272</v>
      </c>
      <c r="B62" s="164">
        <f t="shared" si="2"/>
        <v>34767</v>
      </c>
      <c r="C62" s="164">
        <f>SUM(C63:C70)</f>
        <v>17152</v>
      </c>
      <c r="D62" s="164">
        <f>SUM(D63:D70)</f>
        <v>17615</v>
      </c>
      <c r="E62" s="164"/>
      <c r="F62" s="164">
        <f t="shared" si="1"/>
        <v>34952</v>
      </c>
      <c r="G62" s="164">
        <f>SUM(G63:G70)</f>
        <v>17259</v>
      </c>
      <c r="H62" s="164">
        <f>SUM(H63:H70)</f>
        <v>17693</v>
      </c>
    </row>
    <row r="63" spans="1:8" ht="16.5" customHeight="1">
      <c r="A63" s="165" t="s">
        <v>59</v>
      </c>
      <c r="B63" s="166">
        <f t="shared" si="2"/>
        <v>13368</v>
      </c>
      <c r="C63" s="166">
        <v>6387</v>
      </c>
      <c r="D63" s="166">
        <v>6981</v>
      </c>
      <c r="E63" s="167"/>
      <c r="F63" s="166">
        <f t="shared" si="1"/>
        <v>13415</v>
      </c>
      <c r="G63" s="166">
        <v>6407</v>
      </c>
      <c r="H63" s="166">
        <v>7008</v>
      </c>
    </row>
    <row r="64" spans="1:8" ht="16.5" customHeight="1">
      <c r="A64" s="165" t="s">
        <v>135</v>
      </c>
      <c r="B64" s="166">
        <f t="shared" si="2"/>
        <v>2953</v>
      </c>
      <c r="C64" s="166">
        <v>1502</v>
      </c>
      <c r="D64" s="166">
        <v>1451</v>
      </c>
      <c r="E64" s="167"/>
      <c r="F64" s="166">
        <f t="shared" si="1"/>
        <v>2950</v>
      </c>
      <c r="G64" s="166">
        <v>1499</v>
      </c>
      <c r="H64" s="166">
        <v>1451</v>
      </c>
    </row>
    <row r="65" spans="1:8" ht="16.5" customHeight="1">
      <c r="A65" s="165" t="s">
        <v>19</v>
      </c>
      <c r="B65" s="166">
        <f t="shared" si="2"/>
        <v>2434</v>
      </c>
      <c r="C65" s="166">
        <v>1244</v>
      </c>
      <c r="D65" s="166">
        <v>1190</v>
      </c>
      <c r="E65" s="167"/>
      <c r="F65" s="166">
        <f t="shared" si="1"/>
        <v>2439</v>
      </c>
      <c r="G65" s="166">
        <v>1242</v>
      </c>
      <c r="H65" s="166">
        <v>1197</v>
      </c>
    </row>
    <row r="66" spans="1:8" ht="16.5" customHeight="1">
      <c r="A66" s="165" t="s">
        <v>273</v>
      </c>
      <c r="B66" s="166">
        <f t="shared" si="2"/>
        <v>3745</v>
      </c>
      <c r="C66" s="166">
        <v>1874</v>
      </c>
      <c r="D66" s="166">
        <v>1871</v>
      </c>
      <c r="E66" s="167"/>
      <c r="F66" s="166">
        <f t="shared" si="1"/>
        <v>3774</v>
      </c>
      <c r="G66" s="166">
        <v>1902</v>
      </c>
      <c r="H66" s="166">
        <v>1872</v>
      </c>
    </row>
    <row r="67" spans="1:8" ht="16.5" customHeight="1">
      <c r="A67" s="165" t="s">
        <v>207</v>
      </c>
      <c r="B67" s="166">
        <f t="shared" si="2"/>
        <v>2704</v>
      </c>
      <c r="C67" s="166">
        <v>1321</v>
      </c>
      <c r="D67" s="166">
        <v>1383</v>
      </c>
      <c r="E67" s="167"/>
      <c r="F67" s="166">
        <f t="shared" si="1"/>
        <v>2729</v>
      </c>
      <c r="G67" s="166">
        <v>1333</v>
      </c>
      <c r="H67" s="166">
        <v>1396</v>
      </c>
    </row>
    <row r="68" spans="1:8" ht="16.5" customHeight="1">
      <c r="A68" s="165" t="s">
        <v>200</v>
      </c>
      <c r="B68" s="166">
        <f t="shared" si="2"/>
        <v>2675</v>
      </c>
      <c r="C68" s="166">
        <v>1341</v>
      </c>
      <c r="D68" s="166">
        <v>1334</v>
      </c>
      <c r="E68" s="167"/>
      <c r="F68" s="166">
        <f t="shared" si="1"/>
        <v>2700</v>
      </c>
      <c r="G68" s="166">
        <v>1356</v>
      </c>
      <c r="H68" s="166">
        <v>1344</v>
      </c>
    </row>
    <row r="69" spans="1:8" ht="16.5" customHeight="1">
      <c r="A69" s="165" t="s">
        <v>274</v>
      </c>
      <c r="B69" s="166">
        <f t="shared" si="2"/>
        <v>3139</v>
      </c>
      <c r="C69" s="166">
        <v>1615</v>
      </c>
      <c r="D69" s="166">
        <v>1524</v>
      </c>
      <c r="E69" s="167"/>
      <c r="F69" s="166">
        <f t="shared" si="1"/>
        <v>3172</v>
      </c>
      <c r="G69" s="166">
        <v>1637</v>
      </c>
      <c r="H69" s="166">
        <v>1535</v>
      </c>
    </row>
    <row r="70" spans="1:8" ht="16.5" customHeight="1">
      <c r="A70" s="165" t="s">
        <v>275</v>
      </c>
      <c r="B70" s="166">
        <f t="shared" si="2"/>
        <v>3749</v>
      </c>
      <c r="C70" s="166">
        <v>1868</v>
      </c>
      <c r="D70" s="166">
        <v>1881</v>
      </c>
      <c r="E70" s="167"/>
      <c r="F70" s="166">
        <f t="shared" si="1"/>
        <v>3773</v>
      </c>
      <c r="G70" s="166">
        <v>1883</v>
      </c>
      <c r="H70" s="166">
        <v>1890</v>
      </c>
    </row>
    <row r="71" spans="1:8" ht="21.75" customHeight="1">
      <c r="A71" s="163" t="s">
        <v>276</v>
      </c>
      <c r="B71" s="164">
        <f t="shared" si="2"/>
        <v>30870</v>
      </c>
      <c r="C71" s="164">
        <f>SUM(C72:C78)</f>
        <v>15220</v>
      </c>
      <c r="D71" s="164">
        <f>SUM(D72:D78)</f>
        <v>15650</v>
      </c>
      <c r="E71" s="164"/>
      <c r="F71" s="164">
        <f t="shared" si="1"/>
        <v>30994</v>
      </c>
      <c r="G71" s="164">
        <f>SUM(G72:G78)</f>
        <v>15288</v>
      </c>
      <c r="H71" s="164">
        <f>SUM(H72:H78)</f>
        <v>15706</v>
      </c>
    </row>
    <row r="72" spans="1:8" ht="16.5" customHeight="1">
      <c r="A72" s="165" t="s">
        <v>60</v>
      </c>
      <c r="B72" s="166">
        <f t="shared" si="2"/>
        <v>4661</v>
      </c>
      <c r="C72" s="166">
        <v>2242</v>
      </c>
      <c r="D72" s="166">
        <v>2419</v>
      </c>
      <c r="E72" s="167"/>
      <c r="F72" s="166">
        <f t="shared" si="1"/>
        <v>4638</v>
      </c>
      <c r="G72" s="166">
        <v>2228</v>
      </c>
      <c r="H72" s="166">
        <v>2410</v>
      </c>
    </row>
    <row r="73" spans="1:8" ht="16.5" customHeight="1">
      <c r="A73" s="165" t="s">
        <v>277</v>
      </c>
      <c r="B73" s="166">
        <f t="shared" si="2"/>
        <v>8436</v>
      </c>
      <c r="C73" s="166">
        <v>4204</v>
      </c>
      <c r="D73" s="166">
        <v>4232</v>
      </c>
      <c r="E73" s="167"/>
      <c r="F73" s="166">
        <f t="shared" si="1"/>
        <v>8483</v>
      </c>
      <c r="G73" s="166">
        <v>4231</v>
      </c>
      <c r="H73" s="166">
        <v>4252</v>
      </c>
    </row>
    <row r="74" spans="1:8" ht="16.5" customHeight="1">
      <c r="A74" s="165" t="s">
        <v>98</v>
      </c>
      <c r="B74" s="166">
        <f t="shared" si="2"/>
        <v>5774</v>
      </c>
      <c r="C74" s="166">
        <v>2832</v>
      </c>
      <c r="D74" s="166">
        <v>2942</v>
      </c>
      <c r="E74" s="167"/>
      <c r="F74" s="166">
        <f t="shared" si="1"/>
        <v>5823</v>
      </c>
      <c r="G74" s="166">
        <v>2857</v>
      </c>
      <c r="H74" s="166">
        <v>2966</v>
      </c>
    </row>
    <row r="75" spans="1:8" ht="16.5" customHeight="1">
      <c r="A75" s="165" t="s">
        <v>147</v>
      </c>
      <c r="B75" s="166">
        <f t="shared" si="2"/>
        <v>1882</v>
      </c>
      <c r="C75" s="166">
        <v>941</v>
      </c>
      <c r="D75" s="166">
        <v>941</v>
      </c>
      <c r="E75" s="167"/>
      <c r="F75" s="166">
        <f t="shared" ref="F75:F138" si="4">G75+H75</f>
        <v>1895</v>
      </c>
      <c r="G75" s="166">
        <v>945</v>
      </c>
      <c r="H75" s="166">
        <v>950</v>
      </c>
    </row>
    <row r="76" spans="1:8" ht="16.5" customHeight="1">
      <c r="A76" s="165" t="s">
        <v>278</v>
      </c>
      <c r="B76" s="166">
        <f t="shared" si="2"/>
        <v>1663</v>
      </c>
      <c r="C76" s="166">
        <v>849</v>
      </c>
      <c r="D76" s="166">
        <v>814</v>
      </c>
      <c r="E76" s="167"/>
      <c r="F76" s="166">
        <f t="shared" si="4"/>
        <v>1667</v>
      </c>
      <c r="G76" s="166">
        <v>848</v>
      </c>
      <c r="H76" s="166">
        <v>819</v>
      </c>
    </row>
    <row r="77" spans="1:8" ht="16.5" customHeight="1">
      <c r="A77" s="165" t="s">
        <v>279</v>
      </c>
      <c r="B77" s="166">
        <f t="shared" si="2"/>
        <v>5242</v>
      </c>
      <c r="C77" s="166">
        <v>2536</v>
      </c>
      <c r="D77" s="166">
        <v>2706</v>
      </c>
      <c r="E77" s="167"/>
      <c r="F77" s="166">
        <f t="shared" si="4"/>
        <v>5253</v>
      </c>
      <c r="G77" s="166">
        <v>2548</v>
      </c>
      <c r="H77" s="166">
        <v>2705</v>
      </c>
    </row>
    <row r="78" spans="1:8" ht="16.5" customHeight="1">
      <c r="A78" s="165" t="s">
        <v>280</v>
      </c>
      <c r="B78" s="166">
        <f t="shared" si="2"/>
        <v>3212</v>
      </c>
      <c r="C78" s="166">
        <v>1616</v>
      </c>
      <c r="D78" s="166">
        <v>1596</v>
      </c>
      <c r="E78" s="167"/>
      <c r="F78" s="166">
        <f t="shared" si="4"/>
        <v>3235</v>
      </c>
      <c r="G78" s="166">
        <v>1631</v>
      </c>
      <c r="H78" s="166">
        <v>1604</v>
      </c>
    </row>
    <row r="79" spans="1:8" ht="20.25" customHeight="1">
      <c r="A79" s="163" t="s">
        <v>281</v>
      </c>
      <c r="B79" s="164">
        <f t="shared" si="2"/>
        <v>25012</v>
      </c>
      <c r="C79" s="164">
        <f>SUM(C80:C84)</f>
        <v>12421</v>
      </c>
      <c r="D79" s="164">
        <f>SUM(D80:D84)</f>
        <v>12591</v>
      </c>
      <c r="E79" s="164"/>
      <c r="F79" s="164">
        <f t="shared" si="4"/>
        <v>25223</v>
      </c>
      <c r="G79" s="164">
        <f>SUM(G80:G84)</f>
        <v>12541</v>
      </c>
      <c r="H79" s="164">
        <f>SUM(H80:H84)</f>
        <v>12682</v>
      </c>
    </row>
    <row r="80" spans="1:8" ht="16.5" customHeight="1">
      <c r="A80" s="165" t="s">
        <v>210</v>
      </c>
      <c r="B80" s="166">
        <f t="shared" si="2"/>
        <v>8315</v>
      </c>
      <c r="C80" s="166">
        <v>4065</v>
      </c>
      <c r="D80" s="166">
        <v>4250</v>
      </c>
      <c r="E80" s="167"/>
      <c r="F80" s="166">
        <f t="shared" si="4"/>
        <v>8381</v>
      </c>
      <c r="G80" s="166">
        <v>4104</v>
      </c>
      <c r="H80" s="166">
        <v>4277</v>
      </c>
    </row>
    <row r="81" spans="1:8" ht="16.5" customHeight="1">
      <c r="A81" s="165" t="s">
        <v>200</v>
      </c>
      <c r="B81" s="166">
        <f t="shared" si="2"/>
        <v>2872</v>
      </c>
      <c r="C81" s="166">
        <v>1427</v>
      </c>
      <c r="D81" s="166">
        <v>1445</v>
      </c>
      <c r="E81" s="167"/>
      <c r="F81" s="166">
        <f t="shared" si="4"/>
        <v>2891</v>
      </c>
      <c r="G81" s="166">
        <v>1443</v>
      </c>
      <c r="H81" s="166">
        <v>1448</v>
      </c>
    </row>
    <row r="82" spans="1:8" ht="16.5" customHeight="1">
      <c r="A82" s="165" t="s">
        <v>80</v>
      </c>
      <c r="B82" s="166">
        <f t="shared" si="2"/>
        <v>4266</v>
      </c>
      <c r="C82" s="166">
        <v>2162</v>
      </c>
      <c r="D82" s="166">
        <v>2104</v>
      </c>
      <c r="E82" s="167"/>
      <c r="F82" s="166">
        <f t="shared" si="4"/>
        <v>4312</v>
      </c>
      <c r="G82" s="166">
        <v>2185</v>
      </c>
      <c r="H82" s="166">
        <v>2127</v>
      </c>
    </row>
    <row r="83" spans="1:8" ht="16.5" customHeight="1">
      <c r="A83" s="165" t="s">
        <v>282</v>
      </c>
      <c r="B83" s="166">
        <f t="shared" si="2"/>
        <v>7274</v>
      </c>
      <c r="C83" s="166">
        <v>3647</v>
      </c>
      <c r="D83" s="166">
        <v>3627</v>
      </c>
      <c r="E83" s="167"/>
      <c r="F83" s="166">
        <f t="shared" si="4"/>
        <v>7307</v>
      </c>
      <c r="G83" s="166">
        <v>3660</v>
      </c>
      <c r="H83" s="166">
        <v>3647</v>
      </c>
    </row>
    <row r="84" spans="1:8" ht="16.5" customHeight="1">
      <c r="A84" s="165" t="s">
        <v>283</v>
      </c>
      <c r="B84" s="166">
        <f t="shared" si="2"/>
        <v>2285</v>
      </c>
      <c r="C84" s="166">
        <v>1120</v>
      </c>
      <c r="D84" s="166">
        <v>1165</v>
      </c>
      <c r="E84" s="167"/>
      <c r="F84" s="166">
        <f t="shared" si="4"/>
        <v>2332</v>
      </c>
      <c r="G84" s="166">
        <v>1149</v>
      </c>
      <c r="H84" s="166">
        <v>1183</v>
      </c>
    </row>
    <row r="85" spans="1:8" ht="16.5" customHeight="1">
      <c r="A85" s="163" t="s">
        <v>284</v>
      </c>
      <c r="B85" s="164">
        <f t="shared" si="2"/>
        <v>17863</v>
      </c>
      <c r="C85" s="164">
        <f>SUM(C86:C90)</f>
        <v>8890</v>
      </c>
      <c r="D85" s="164">
        <f>SUM(D86:D90)</f>
        <v>8973</v>
      </c>
      <c r="E85" s="164"/>
      <c r="F85" s="164">
        <f t="shared" si="4"/>
        <v>17981</v>
      </c>
      <c r="G85" s="164">
        <f>SUM(G86:G90)</f>
        <v>8942</v>
      </c>
      <c r="H85" s="164">
        <f>SUM(H86:H90)</f>
        <v>9039</v>
      </c>
    </row>
    <row r="86" spans="1:8" ht="16.5" customHeight="1">
      <c r="A86" s="165" t="s">
        <v>62</v>
      </c>
      <c r="B86" s="166">
        <f t="shared" si="2"/>
        <v>8726</v>
      </c>
      <c r="C86" s="166">
        <v>4224</v>
      </c>
      <c r="D86" s="166">
        <v>4502</v>
      </c>
      <c r="E86" s="167"/>
      <c r="F86" s="166">
        <f t="shared" si="4"/>
        <v>8763</v>
      </c>
      <c r="G86" s="166">
        <v>4250</v>
      </c>
      <c r="H86" s="166">
        <v>4513</v>
      </c>
    </row>
    <row r="87" spans="1:8" ht="16.5" customHeight="1">
      <c r="A87" s="165" t="s">
        <v>285</v>
      </c>
      <c r="B87" s="166">
        <f t="shared" si="2"/>
        <v>1810</v>
      </c>
      <c r="C87" s="166">
        <v>900</v>
      </c>
      <c r="D87" s="166">
        <v>910</v>
      </c>
      <c r="E87" s="167"/>
      <c r="F87" s="166">
        <f t="shared" si="4"/>
        <v>1816</v>
      </c>
      <c r="G87" s="166">
        <v>896</v>
      </c>
      <c r="H87" s="166">
        <v>920</v>
      </c>
    </row>
    <row r="88" spans="1:8" ht="16.5" customHeight="1">
      <c r="A88" s="165" t="s">
        <v>286</v>
      </c>
      <c r="B88" s="166">
        <f t="shared" si="2"/>
        <v>1058</v>
      </c>
      <c r="C88" s="166">
        <v>537</v>
      </c>
      <c r="D88" s="166">
        <v>521</v>
      </c>
      <c r="E88" s="167"/>
      <c r="F88" s="166">
        <f t="shared" si="4"/>
        <v>1071</v>
      </c>
      <c r="G88" s="166">
        <v>544</v>
      </c>
      <c r="H88" s="166">
        <v>527</v>
      </c>
    </row>
    <row r="89" spans="1:8" ht="16.5" customHeight="1">
      <c r="A89" s="165" t="s">
        <v>287</v>
      </c>
      <c r="B89" s="166">
        <f t="shared" si="2"/>
        <v>4852</v>
      </c>
      <c r="C89" s="166">
        <v>2477</v>
      </c>
      <c r="D89" s="166">
        <v>2375</v>
      </c>
      <c r="E89" s="167"/>
      <c r="F89" s="166">
        <f t="shared" si="4"/>
        <v>4892</v>
      </c>
      <c r="G89" s="166">
        <v>2493</v>
      </c>
      <c r="H89" s="166">
        <v>2399</v>
      </c>
    </row>
    <row r="90" spans="1:8" ht="16.5" customHeight="1">
      <c r="A90" s="165" t="s">
        <v>288</v>
      </c>
      <c r="B90" s="166">
        <f t="shared" ref="B90:B138" si="5">C90+D90</f>
        <v>1417</v>
      </c>
      <c r="C90" s="166">
        <v>752</v>
      </c>
      <c r="D90" s="166">
        <v>665</v>
      </c>
      <c r="E90" s="167"/>
      <c r="F90" s="166">
        <f t="shared" si="4"/>
        <v>1439</v>
      </c>
      <c r="G90" s="166">
        <v>759</v>
      </c>
      <c r="H90" s="166">
        <v>680</v>
      </c>
    </row>
    <row r="91" spans="1:8" ht="21" customHeight="1">
      <c r="A91" s="163" t="s">
        <v>289</v>
      </c>
      <c r="B91" s="164">
        <f t="shared" si="5"/>
        <v>128298</v>
      </c>
      <c r="C91" s="164">
        <f>SUM(C92:C104)</f>
        <v>64644</v>
      </c>
      <c r="D91" s="164">
        <f>SUM(D92:D104)</f>
        <v>63654</v>
      </c>
      <c r="E91" s="164"/>
      <c r="F91" s="164">
        <f t="shared" si="4"/>
        <v>129406</v>
      </c>
      <c r="G91" s="164">
        <f>SUM(G92:G104)</f>
        <v>65237</v>
      </c>
      <c r="H91" s="164">
        <f>SUM(H92:H104)</f>
        <v>64169</v>
      </c>
    </row>
    <row r="92" spans="1:8" ht="16.5" customHeight="1">
      <c r="A92" s="165" t="s">
        <v>290</v>
      </c>
      <c r="B92" s="166">
        <f t="shared" si="5"/>
        <v>36852</v>
      </c>
      <c r="C92" s="166">
        <v>17925</v>
      </c>
      <c r="D92" s="166">
        <v>18927</v>
      </c>
      <c r="E92" s="167"/>
      <c r="F92" s="166">
        <f t="shared" si="4"/>
        <v>37071</v>
      </c>
      <c r="G92" s="166">
        <v>18024</v>
      </c>
      <c r="H92" s="166">
        <v>19047</v>
      </c>
    </row>
    <row r="93" spans="1:8" ht="16.5" customHeight="1">
      <c r="A93" s="165" t="s">
        <v>291</v>
      </c>
      <c r="B93" s="166">
        <f t="shared" si="5"/>
        <v>12787</v>
      </c>
      <c r="C93" s="166">
        <v>6439</v>
      </c>
      <c r="D93" s="166">
        <v>6348</v>
      </c>
      <c r="E93" s="167"/>
      <c r="F93" s="166">
        <f t="shared" si="4"/>
        <v>12928</v>
      </c>
      <c r="G93" s="166">
        <v>6527</v>
      </c>
      <c r="H93" s="166">
        <v>6401</v>
      </c>
    </row>
    <row r="94" spans="1:8" ht="16.5" customHeight="1">
      <c r="A94" s="165" t="s">
        <v>292</v>
      </c>
      <c r="B94" s="166">
        <f t="shared" si="5"/>
        <v>337</v>
      </c>
      <c r="C94" s="166">
        <v>183</v>
      </c>
      <c r="D94" s="166">
        <v>154</v>
      </c>
      <c r="E94" s="167"/>
      <c r="F94" s="166">
        <f t="shared" si="4"/>
        <v>336</v>
      </c>
      <c r="G94" s="166">
        <v>183</v>
      </c>
      <c r="H94" s="166">
        <v>153</v>
      </c>
    </row>
    <row r="95" spans="1:8" ht="16.5" customHeight="1">
      <c r="A95" s="165" t="s">
        <v>293</v>
      </c>
      <c r="B95" s="166">
        <f t="shared" si="5"/>
        <v>16924</v>
      </c>
      <c r="C95" s="166">
        <v>8536</v>
      </c>
      <c r="D95" s="166">
        <v>8388</v>
      </c>
      <c r="E95" s="167"/>
      <c r="F95" s="166">
        <f t="shared" si="4"/>
        <v>17081</v>
      </c>
      <c r="G95" s="166">
        <v>8601</v>
      </c>
      <c r="H95" s="166">
        <v>8480</v>
      </c>
    </row>
    <row r="96" spans="1:8" ht="16.5" customHeight="1">
      <c r="A96" s="165" t="s">
        <v>294</v>
      </c>
      <c r="B96" s="166">
        <f t="shared" si="5"/>
        <v>7341</v>
      </c>
      <c r="C96" s="166">
        <v>3688</v>
      </c>
      <c r="D96" s="166">
        <v>3653</v>
      </c>
      <c r="E96" s="167"/>
      <c r="F96" s="166">
        <f t="shared" si="4"/>
        <v>7386</v>
      </c>
      <c r="G96" s="166">
        <v>3715</v>
      </c>
      <c r="H96" s="166">
        <v>3671</v>
      </c>
    </row>
    <row r="97" spans="1:8" ht="16.5" customHeight="1">
      <c r="A97" s="165" t="s">
        <v>295</v>
      </c>
      <c r="B97" s="166">
        <f t="shared" si="5"/>
        <v>11260</v>
      </c>
      <c r="C97" s="166">
        <v>5817</v>
      </c>
      <c r="D97" s="166">
        <v>5443</v>
      </c>
      <c r="E97" s="167"/>
      <c r="F97" s="166">
        <f t="shared" si="4"/>
        <v>11340</v>
      </c>
      <c r="G97" s="166">
        <v>5853</v>
      </c>
      <c r="H97" s="166">
        <v>5487</v>
      </c>
    </row>
    <row r="98" spans="1:8" ht="16.5" customHeight="1">
      <c r="A98" s="165" t="s">
        <v>296</v>
      </c>
      <c r="B98" s="166">
        <f t="shared" si="5"/>
        <v>12731</v>
      </c>
      <c r="C98" s="166">
        <v>6531</v>
      </c>
      <c r="D98" s="166">
        <v>6200</v>
      </c>
      <c r="E98" s="167"/>
      <c r="F98" s="166">
        <f t="shared" si="4"/>
        <v>12911</v>
      </c>
      <c r="G98" s="166">
        <v>6644</v>
      </c>
      <c r="H98" s="166">
        <v>6267</v>
      </c>
    </row>
    <row r="99" spans="1:8" ht="16.5" customHeight="1">
      <c r="A99" s="165" t="s">
        <v>297</v>
      </c>
      <c r="B99" s="166">
        <f t="shared" si="5"/>
        <v>5216</v>
      </c>
      <c r="C99" s="166">
        <v>2646</v>
      </c>
      <c r="D99" s="166">
        <v>2570</v>
      </c>
      <c r="E99" s="167"/>
      <c r="F99" s="166">
        <f t="shared" si="4"/>
        <v>5284</v>
      </c>
      <c r="G99" s="166">
        <v>2683</v>
      </c>
      <c r="H99" s="166">
        <v>2601</v>
      </c>
    </row>
    <row r="100" spans="1:8" ht="16.5" customHeight="1">
      <c r="A100" s="165" t="s">
        <v>298</v>
      </c>
      <c r="B100" s="166">
        <f t="shared" si="5"/>
        <v>5070</v>
      </c>
      <c r="C100" s="166">
        <v>2684</v>
      </c>
      <c r="D100" s="166">
        <v>2386</v>
      </c>
      <c r="E100" s="167"/>
      <c r="F100" s="166">
        <f t="shared" si="4"/>
        <v>5092</v>
      </c>
      <c r="G100" s="166">
        <v>2690</v>
      </c>
      <c r="H100" s="166">
        <v>2402</v>
      </c>
    </row>
    <row r="101" spans="1:8" ht="16.5" customHeight="1">
      <c r="A101" s="165" t="s">
        <v>299</v>
      </c>
      <c r="B101" s="166">
        <f t="shared" si="5"/>
        <v>1167</v>
      </c>
      <c r="C101" s="166">
        <v>603</v>
      </c>
      <c r="D101" s="166">
        <v>564</v>
      </c>
      <c r="E101" s="167"/>
      <c r="F101" s="166">
        <f t="shared" si="4"/>
        <v>1186</v>
      </c>
      <c r="G101" s="166">
        <v>615</v>
      </c>
      <c r="H101" s="166">
        <v>571</v>
      </c>
    </row>
    <row r="102" spans="1:8" ht="16.5" customHeight="1">
      <c r="A102" s="165" t="s">
        <v>300</v>
      </c>
      <c r="B102" s="166">
        <f t="shared" si="5"/>
        <v>5930</v>
      </c>
      <c r="C102" s="166">
        <v>3089</v>
      </c>
      <c r="D102" s="166">
        <v>2841</v>
      </c>
      <c r="E102" s="167"/>
      <c r="F102" s="166">
        <f t="shared" si="4"/>
        <v>5978</v>
      </c>
      <c r="G102" s="166">
        <v>3111</v>
      </c>
      <c r="H102" s="166">
        <v>2867</v>
      </c>
    </row>
    <row r="103" spans="1:8" ht="16.5" customHeight="1">
      <c r="A103" s="165" t="s">
        <v>162</v>
      </c>
      <c r="B103" s="166">
        <f t="shared" si="5"/>
        <v>2504</v>
      </c>
      <c r="C103" s="166">
        <v>1290</v>
      </c>
      <c r="D103" s="166">
        <v>1214</v>
      </c>
      <c r="E103" s="167"/>
      <c r="F103" s="166">
        <f t="shared" si="4"/>
        <v>2520</v>
      </c>
      <c r="G103" s="166">
        <v>1308</v>
      </c>
      <c r="H103" s="166">
        <v>1212</v>
      </c>
    </row>
    <row r="104" spans="1:8" ht="16.5" customHeight="1">
      <c r="A104" s="165" t="s">
        <v>301</v>
      </c>
      <c r="B104" s="166">
        <f t="shared" si="5"/>
        <v>10179</v>
      </c>
      <c r="C104" s="166">
        <v>5213</v>
      </c>
      <c r="D104" s="166">
        <v>4966</v>
      </c>
      <c r="E104" s="167"/>
      <c r="F104" s="166">
        <f t="shared" si="4"/>
        <v>10293</v>
      </c>
      <c r="G104" s="166">
        <v>5283</v>
      </c>
      <c r="H104" s="166">
        <v>5010</v>
      </c>
    </row>
    <row r="105" spans="1:8" ht="20.25" customHeight="1">
      <c r="A105" s="163" t="s">
        <v>302</v>
      </c>
      <c r="B105" s="164">
        <f t="shared" si="5"/>
        <v>9691</v>
      </c>
      <c r="C105" s="164">
        <f>SUM(C106:C112)</f>
        <v>4795</v>
      </c>
      <c r="D105" s="164">
        <f>SUM(D106:D112)</f>
        <v>4896</v>
      </c>
      <c r="E105" s="164"/>
      <c r="F105" s="164">
        <f t="shared" si="4"/>
        <v>9720</v>
      </c>
      <c r="G105" s="164">
        <f>SUM(G106:G112)</f>
        <v>4810</v>
      </c>
      <c r="H105" s="164">
        <f>SUM(H106:H112)</f>
        <v>4910</v>
      </c>
    </row>
    <row r="106" spans="1:8" ht="16.5" customHeight="1">
      <c r="A106" s="165" t="s">
        <v>64</v>
      </c>
      <c r="B106" s="166">
        <f t="shared" si="5"/>
        <v>3913</v>
      </c>
      <c r="C106" s="166">
        <v>1884</v>
      </c>
      <c r="D106" s="166">
        <v>2029</v>
      </c>
      <c r="E106" s="167"/>
      <c r="F106" s="166">
        <f t="shared" si="4"/>
        <v>3922</v>
      </c>
      <c r="G106" s="166">
        <v>1892</v>
      </c>
      <c r="H106" s="166">
        <v>2030</v>
      </c>
    </row>
    <row r="107" spans="1:8" ht="16.5" customHeight="1">
      <c r="A107" s="165" t="s">
        <v>303</v>
      </c>
      <c r="B107" s="166">
        <f t="shared" si="5"/>
        <v>1265</v>
      </c>
      <c r="C107" s="166">
        <v>615</v>
      </c>
      <c r="D107" s="166">
        <v>650</v>
      </c>
      <c r="E107" s="167"/>
      <c r="F107" s="166">
        <f t="shared" si="4"/>
        <v>1281</v>
      </c>
      <c r="G107" s="166">
        <v>621</v>
      </c>
      <c r="H107" s="166">
        <v>660</v>
      </c>
    </row>
    <row r="108" spans="1:8" ht="16.5" customHeight="1">
      <c r="A108" s="165" t="s">
        <v>304</v>
      </c>
      <c r="B108" s="166">
        <f t="shared" si="5"/>
        <v>1006</v>
      </c>
      <c r="C108" s="166">
        <v>520</v>
      </c>
      <c r="D108" s="166">
        <v>486</v>
      </c>
      <c r="E108" s="167"/>
      <c r="F108" s="166">
        <f t="shared" si="4"/>
        <v>1008</v>
      </c>
      <c r="G108" s="166">
        <v>521</v>
      </c>
      <c r="H108" s="166">
        <v>487</v>
      </c>
    </row>
    <row r="109" spans="1:8" ht="16.5" customHeight="1">
      <c r="A109" s="165" t="s">
        <v>173</v>
      </c>
      <c r="B109" s="166">
        <f t="shared" si="5"/>
        <v>595</v>
      </c>
      <c r="C109" s="166">
        <v>308</v>
      </c>
      <c r="D109" s="166">
        <v>287</v>
      </c>
      <c r="E109" s="167"/>
      <c r="F109" s="166">
        <f t="shared" si="4"/>
        <v>593</v>
      </c>
      <c r="G109" s="166">
        <v>304</v>
      </c>
      <c r="H109" s="166">
        <v>289</v>
      </c>
    </row>
    <row r="110" spans="1:8" ht="16.5" customHeight="1">
      <c r="A110" s="165" t="s">
        <v>305</v>
      </c>
      <c r="B110" s="166">
        <f t="shared" si="5"/>
        <v>1059</v>
      </c>
      <c r="C110" s="166">
        <v>531</v>
      </c>
      <c r="D110" s="166">
        <v>528</v>
      </c>
      <c r="E110" s="167"/>
      <c r="F110" s="166">
        <f t="shared" si="4"/>
        <v>1057</v>
      </c>
      <c r="G110" s="166">
        <v>531</v>
      </c>
      <c r="H110" s="166">
        <v>526</v>
      </c>
    </row>
    <row r="111" spans="1:8" ht="16.5" customHeight="1">
      <c r="A111" s="165" t="s">
        <v>125</v>
      </c>
      <c r="B111" s="166">
        <f t="shared" si="5"/>
        <v>448</v>
      </c>
      <c r="C111" s="166">
        <v>234</v>
      </c>
      <c r="D111" s="166">
        <v>214</v>
      </c>
      <c r="E111" s="167"/>
      <c r="F111" s="166">
        <f t="shared" si="4"/>
        <v>449</v>
      </c>
      <c r="G111" s="166">
        <v>235</v>
      </c>
      <c r="H111" s="166">
        <v>214</v>
      </c>
    </row>
    <row r="112" spans="1:8" ht="16.5" customHeight="1">
      <c r="A112" s="165" t="s">
        <v>306</v>
      </c>
      <c r="B112" s="166">
        <f t="shared" si="5"/>
        <v>1405</v>
      </c>
      <c r="C112" s="166">
        <v>703</v>
      </c>
      <c r="D112" s="166">
        <v>702</v>
      </c>
      <c r="E112" s="167"/>
      <c r="F112" s="166">
        <f t="shared" si="4"/>
        <v>1410</v>
      </c>
      <c r="G112" s="166">
        <v>706</v>
      </c>
      <c r="H112" s="166">
        <v>704</v>
      </c>
    </row>
    <row r="113" spans="1:8" ht="21.75" customHeight="1">
      <c r="A113" s="163" t="s">
        <v>307</v>
      </c>
      <c r="B113" s="164">
        <f t="shared" si="5"/>
        <v>16056</v>
      </c>
      <c r="C113" s="164">
        <f>SUM(C114:C118)</f>
        <v>7974</v>
      </c>
      <c r="D113" s="164">
        <f>SUM(D114:D118)</f>
        <v>8082</v>
      </c>
      <c r="E113" s="164"/>
      <c r="F113" s="164">
        <f t="shared" si="4"/>
        <v>16126</v>
      </c>
      <c r="G113" s="164">
        <f>SUM(G114:G118)</f>
        <v>7988</v>
      </c>
      <c r="H113" s="164">
        <f>SUM(H114:H118)</f>
        <v>8138</v>
      </c>
    </row>
    <row r="114" spans="1:8" ht="16.5" customHeight="1">
      <c r="A114" s="165" t="s">
        <v>308</v>
      </c>
      <c r="B114" s="166">
        <f t="shared" si="5"/>
        <v>6897</v>
      </c>
      <c r="C114" s="166">
        <v>3374</v>
      </c>
      <c r="D114" s="166">
        <v>3523</v>
      </c>
      <c r="E114" s="167"/>
      <c r="F114" s="166">
        <f t="shared" si="4"/>
        <v>6929</v>
      </c>
      <c r="G114" s="166">
        <v>3378</v>
      </c>
      <c r="H114" s="166">
        <v>3551</v>
      </c>
    </row>
    <row r="115" spans="1:8" ht="16.5" customHeight="1">
      <c r="A115" s="165" t="s">
        <v>309</v>
      </c>
      <c r="B115" s="166">
        <f t="shared" si="5"/>
        <v>4642</v>
      </c>
      <c r="C115" s="166">
        <v>2314</v>
      </c>
      <c r="D115" s="166">
        <v>2328</v>
      </c>
      <c r="E115" s="167"/>
      <c r="F115" s="166">
        <f t="shared" si="4"/>
        <v>4664</v>
      </c>
      <c r="G115" s="166">
        <v>2319</v>
      </c>
      <c r="H115" s="166">
        <v>2345</v>
      </c>
    </row>
    <row r="116" spans="1:8" ht="16.5" customHeight="1">
      <c r="A116" s="165" t="s">
        <v>310</v>
      </c>
      <c r="B116" s="166">
        <f t="shared" si="5"/>
        <v>197</v>
      </c>
      <c r="C116" s="166">
        <v>107</v>
      </c>
      <c r="D116" s="166">
        <v>90</v>
      </c>
      <c r="E116" s="167"/>
      <c r="F116" s="166">
        <f t="shared" si="4"/>
        <v>197</v>
      </c>
      <c r="G116" s="166">
        <v>108</v>
      </c>
      <c r="H116" s="166">
        <v>89</v>
      </c>
    </row>
    <row r="117" spans="1:8" ht="16.5" customHeight="1">
      <c r="A117" s="165" t="s">
        <v>210</v>
      </c>
      <c r="B117" s="166">
        <f t="shared" si="5"/>
        <v>2624</v>
      </c>
      <c r="C117" s="166">
        <v>1323</v>
      </c>
      <c r="D117" s="166">
        <v>1301</v>
      </c>
      <c r="E117" s="167"/>
      <c r="F117" s="166">
        <f t="shared" si="4"/>
        <v>2631</v>
      </c>
      <c r="G117" s="166">
        <v>1327</v>
      </c>
      <c r="H117" s="166">
        <v>1304</v>
      </c>
    </row>
    <row r="118" spans="1:8" ht="16.5" customHeight="1">
      <c r="A118" s="165" t="s">
        <v>311</v>
      </c>
      <c r="B118" s="166">
        <f t="shared" si="5"/>
        <v>1696</v>
      </c>
      <c r="C118" s="166">
        <v>856</v>
      </c>
      <c r="D118" s="166">
        <v>840</v>
      </c>
      <c r="E118" s="167"/>
      <c r="F118" s="166">
        <f t="shared" si="4"/>
        <v>1705</v>
      </c>
      <c r="G118" s="166">
        <v>856</v>
      </c>
      <c r="H118" s="166">
        <v>849</v>
      </c>
    </row>
    <row r="119" spans="1:8" ht="18.75" customHeight="1">
      <c r="A119" s="163" t="s">
        <v>312</v>
      </c>
      <c r="B119" s="164">
        <f t="shared" si="5"/>
        <v>34475</v>
      </c>
      <c r="C119" s="164">
        <f>SUM(C120:C127)</f>
        <v>17646</v>
      </c>
      <c r="D119" s="164">
        <f>SUM(D120:D127)</f>
        <v>16829</v>
      </c>
      <c r="E119" s="164"/>
      <c r="F119" s="164">
        <f t="shared" si="4"/>
        <v>34767</v>
      </c>
      <c r="G119" s="164">
        <f>SUM(G120:G127)</f>
        <v>17792</v>
      </c>
      <c r="H119" s="164">
        <f>SUM(H120:H127)</f>
        <v>16975</v>
      </c>
    </row>
    <row r="120" spans="1:8" ht="16.5" customHeight="1">
      <c r="A120" s="165" t="s">
        <v>66</v>
      </c>
      <c r="B120" s="166">
        <f t="shared" si="5"/>
        <v>9834</v>
      </c>
      <c r="C120" s="166">
        <v>4957</v>
      </c>
      <c r="D120" s="166">
        <v>4877</v>
      </c>
      <c r="E120" s="167"/>
      <c r="F120" s="166">
        <f t="shared" si="4"/>
        <v>9917</v>
      </c>
      <c r="G120" s="166">
        <v>4993</v>
      </c>
      <c r="H120" s="166">
        <v>4924</v>
      </c>
    </row>
    <row r="121" spans="1:8" ht="16.5" customHeight="1">
      <c r="A121" s="165" t="s">
        <v>313</v>
      </c>
      <c r="B121" s="166">
        <f t="shared" si="5"/>
        <v>4002</v>
      </c>
      <c r="C121" s="166">
        <v>2055</v>
      </c>
      <c r="D121" s="166">
        <v>1947</v>
      </c>
      <c r="E121" s="167"/>
      <c r="F121" s="166">
        <f t="shared" si="4"/>
        <v>4024</v>
      </c>
      <c r="G121" s="166">
        <v>2064</v>
      </c>
      <c r="H121" s="166">
        <v>1960</v>
      </c>
    </row>
    <row r="122" spans="1:8" ht="16.5" customHeight="1">
      <c r="A122" s="165" t="s">
        <v>314</v>
      </c>
      <c r="B122" s="166">
        <f t="shared" si="5"/>
        <v>5652</v>
      </c>
      <c r="C122" s="166">
        <v>2861</v>
      </c>
      <c r="D122" s="166">
        <v>2791</v>
      </c>
      <c r="E122" s="167"/>
      <c r="F122" s="166">
        <f t="shared" si="4"/>
        <v>5689</v>
      </c>
      <c r="G122" s="166">
        <v>2879</v>
      </c>
      <c r="H122" s="166">
        <v>2810</v>
      </c>
    </row>
    <row r="123" spans="1:8" ht="16.5" customHeight="1">
      <c r="A123" s="165" t="s">
        <v>315</v>
      </c>
      <c r="B123" s="166">
        <f t="shared" si="5"/>
        <v>3909</v>
      </c>
      <c r="C123" s="166">
        <v>2005</v>
      </c>
      <c r="D123" s="166">
        <v>1904</v>
      </c>
      <c r="E123" s="167"/>
      <c r="F123" s="166">
        <f t="shared" si="4"/>
        <v>3946</v>
      </c>
      <c r="G123" s="166">
        <v>2030</v>
      </c>
      <c r="H123" s="166">
        <v>1916</v>
      </c>
    </row>
    <row r="124" spans="1:8" ht="16.5" customHeight="1">
      <c r="A124" s="165" t="s">
        <v>316</v>
      </c>
      <c r="B124" s="166">
        <f t="shared" si="5"/>
        <v>2930</v>
      </c>
      <c r="C124" s="166">
        <v>1488</v>
      </c>
      <c r="D124" s="166">
        <v>1442</v>
      </c>
      <c r="E124" s="167"/>
      <c r="F124" s="166">
        <f t="shared" si="4"/>
        <v>2970</v>
      </c>
      <c r="G124" s="166">
        <v>1507</v>
      </c>
      <c r="H124" s="166">
        <v>1463</v>
      </c>
    </row>
    <row r="125" spans="1:8" ht="16.5" customHeight="1">
      <c r="A125" s="165" t="s">
        <v>317</v>
      </c>
      <c r="B125" s="166">
        <f t="shared" si="5"/>
        <v>2136</v>
      </c>
      <c r="C125" s="166">
        <v>1129</v>
      </c>
      <c r="D125" s="166">
        <v>1007</v>
      </c>
      <c r="E125" s="167"/>
      <c r="F125" s="166">
        <f t="shared" si="4"/>
        <v>2152</v>
      </c>
      <c r="G125" s="166">
        <v>1135</v>
      </c>
      <c r="H125" s="166">
        <v>1017</v>
      </c>
    </row>
    <row r="126" spans="1:8" ht="16.5" customHeight="1">
      <c r="A126" s="165" t="s">
        <v>318</v>
      </c>
      <c r="B126" s="166">
        <f t="shared" si="5"/>
        <v>2747</v>
      </c>
      <c r="C126" s="166">
        <v>1463</v>
      </c>
      <c r="D126" s="166">
        <v>1284</v>
      </c>
      <c r="E126" s="167"/>
      <c r="F126" s="166">
        <f t="shared" si="4"/>
        <v>2775</v>
      </c>
      <c r="G126" s="166">
        <v>1476</v>
      </c>
      <c r="H126" s="166">
        <v>1299</v>
      </c>
    </row>
    <row r="127" spans="1:8" ht="16.5" customHeight="1">
      <c r="A127" s="165" t="s">
        <v>319</v>
      </c>
      <c r="B127" s="166">
        <f t="shared" si="5"/>
        <v>3265</v>
      </c>
      <c r="C127" s="166">
        <v>1688</v>
      </c>
      <c r="D127" s="166">
        <v>1577</v>
      </c>
      <c r="E127" s="167"/>
      <c r="F127" s="166">
        <f t="shared" si="4"/>
        <v>3294</v>
      </c>
      <c r="G127" s="166">
        <v>1708</v>
      </c>
      <c r="H127" s="166">
        <v>1586</v>
      </c>
    </row>
    <row r="128" spans="1:8" ht="18" customHeight="1">
      <c r="A128" s="163" t="s">
        <v>320</v>
      </c>
      <c r="B128" s="164">
        <f t="shared" si="5"/>
        <v>15240</v>
      </c>
      <c r="C128" s="164">
        <f>SUM(C129:C132)</f>
        <v>8051</v>
      </c>
      <c r="D128" s="164">
        <f>SUM(D129:D132)</f>
        <v>7189</v>
      </c>
      <c r="E128" s="164"/>
      <c r="F128" s="164">
        <f t="shared" si="4"/>
        <v>15330</v>
      </c>
      <c r="G128" s="164">
        <f>SUM(G129:G132)</f>
        <v>8099</v>
      </c>
      <c r="H128" s="164">
        <f>SUM(H129:H132)</f>
        <v>7231</v>
      </c>
    </row>
    <row r="129" spans="1:8" ht="16.5" customHeight="1">
      <c r="A129" s="165" t="s">
        <v>67</v>
      </c>
      <c r="B129" s="166">
        <f t="shared" si="5"/>
        <v>8756</v>
      </c>
      <c r="C129" s="166">
        <v>4579</v>
      </c>
      <c r="D129" s="166">
        <v>4177</v>
      </c>
      <c r="E129" s="167"/>
      <c r="F129" s="166">
        <f t="shared" si="4"/>
        <v>8798</v>
      </c>
      <c r="G129" s="166">
        <v>4595</v>
      </c>
      <c r="H129" s="166">
        <v>4203</v>
      </c>
    </row>
    <row r="130" spans="1:8" ht="16.5" customHeight="1">
      <c r="A130" s="165" t="s">
        <v>321</v>
      </c>
      <c r="B130" s="166">
        <f t="shared" si="5"/>
        <v>1200</v>
      </c>
      <c r="C130" s="166">
        <v>642</v>
      </c>
      <c r="D130" s="166">
        <v>558</v>
      </c>
      <c r="E130" s="167"/>
      <c r="F130" s="166">
        <f t="shared" si="4"/>
        <v>1198</v>
      </c>
      <c r="G130" s="166">
        <v>645</v>
      </c>
      <c r="H130" s="166">
        <v>553</v>
      </c>
    </row>
    <row r="131" spans="1:8" ht="16.5" customHeight="1">
      <c r="A131" s="165" t="s">
        <v>322</v>
      </c>
      <c r="B131" s="166">
        <f t="shared" si="5"/>
        <v>3617</v>
      </c>
      <c r="C131" s="166">
        <v>1925</v>
      </c>
      <c r="D131" s="166">
        <v>1692</v>
      </c>
      <c r="E131" s="167"/>
      <c r="F131" s="166">
        <f t="shared" si="4"/>
        <v>3651</v>
      </c>
      <c r="G131" s="166">
        <v>1942</v>
      </c>
      <c r="H131" s="166">
        <v>1709</v>
      </c>
    </row>
    <row r="132" spans="1:8" ht="16.5" customHeight="1">
      <c r="A132" s="165" t="s">
        <v>323</v>
      </c>
      <c r="B132" s="166">
        <f t="shared" si="5"/>
        <v>1667</v>
      </c>
      <c r="C132" s="166">
        <v>905</v>
      </c>
      <c r="D132" s="166">
        <v>762</v>
      </c>
      <c r="E132" s="167"/>
      <c r="F132" s="166">
        <f t="shared" si="4"/>
        <v>1683</v>
      </c>
      <c r="G132" s="166">
        <v>917</v>
      </c>
      <c r="H132" s="166">
        <v>766</v>
      </c>
    </row>
    <row r="133" spans="1:8" ht="22.5" customHeight="1">
      <c r="A133" s="163" t="s">
        <v>324</v>
      </c>
      <c r="B133" s="164">
        <f t="shared" si="5"/>
        <v>12701</v>
      </c>
      <c r="C133" s="164">
        <f>SUM(C134:C137)</f>
        <v>6588</v>
      </c>
      <c r="D133" s="164">
        <f>SUM(D134:D137)</f>
        <v>6113</v>
      </c>
      <c r="E133" s="164"/>
      <c r="F133" s="164">
        <f t="shared" si="4"/>
        <v>12713</v>
      </c>
      <c r="G133" s="164">
        <f>SUM(G134:G137)</f>
        <v>6592</v>
      </c>
      <c r="H133" s="164">
        <f>SUM(H134:H137)</f>
        <v>6121</v>
      </c>
    </row>
    <row r="134" spans="1:8" ht="16.5" customHeight="1">
      <c r="A134" s="165" t="s">
        <v>80</v>
      </c>
      <c r="B134" s="166">
        <f t="shared" si="5"/>
        <v>6497</v>
      </c>
      <c r="C134" s="166">
        <v>3325</v>
      </c>
      <c r="D134" s="166">
        <v>3172</v>
      </c>
      <c r="E134" s="167"/>
      <c r="F134" s="166">
        <f t="shared" si="4"/>
        <v>6494</v>
      </c>
      <c r="G134" s="166">
        <v>3319</v>
      </c>
      <c r="H134" s="166">
        <v>3175</v>
      </c>
    </row>
    <row r="135" spans="1:8" ht="16.5" customHeight="1">
      <c r="A135" s="165" t="s">
        <v>292</v>
      </c>
      <c r="B135" s="166">
        <f t="shared" si="5"/>
        <v>1178</v>
      </c>
      <c r="C135" s="166">
        <v>623</v>
      </c>
      <c r="D135" s="166">
        <v>555</v>
      </c>
      <c r="E135" s="167"/>
      <c r="F135" s="166">
        <f t="shared" si="4"/>
        <v>1170</v>
      </c>
      <c r="G135" s="166">
        <v>621</v>
      </c>
      <c r="H135" s="166">
        <v>549</v>
      </c>
    </row>
    <row r="136" spans="1:8" ht="16.5" customHeight="1">
      <c r="A136" s="165" t="s">
        <v>325</v>
      </c>
      <c r="B136" s="166">
        <f t="shared" si="5"/>
        <v>567</v>
      </c>
      <c r="C136" s="166">
        <v>313</v>
      </c>
      <c r="D136" s="166">
        <v>254</v>
      </c>
      <c r="E136" s="167"/>
      <c r="F136" s="166">
        <f t="shared" si="4"/>
        <v>573</v>
      </c>
      <c r="G136" s="166">
        <v>316</v>
      </c>
      <c r="H136" s="166">
        <v>257</v>
      </c>
    </row>
    <row r="137" spans="1:8" ht="16.5" customHeight="1">
      <c r="A137" s="165" t="s">
        <v>326</v>
      </c>
      <c r="B137" s="166">
        <f t="shared" si="5"/>
        <v>4459</v>
      </c>
      <c r="C137" s="166">
        <v>2327</v>
      </c>
      <c r="D137" s="166">
        <v>2132</v>
      </c>
      <c r="E137" s="167"/>
      <c r="F137" s="166">
        <f t="shared" si="4"/>
        <v>4476</v>
      </c>
      <c r="G137" s="166">
        <v>2336</v>
      </c>
      <c r="H137" s="166">
        <v>2140</v>
      </c>
    </row>
    <row r="138" spans="1:8" ht="21" customHeight="1">
      <c r="A138" s="163" t="s">
        <v>327</v>
      </c>
      <c r="B138" s="164">
        <f t="shared" si="5"/>
        <v>7505</v>
      </c>
      <c r="C138" s="164">
        <f>SUM(C139:C141)</f>
        <v>3872</v>
      </c>
      <c r="D138" s="164">
        <f>SUM(D139:D141)</f>
        <v>3633</v>
      </c>
      <c r="E138" s="164"/>
      <c r="F138" s="164">
        <f t="shared" si="4"/>
        <v>7563</v>
      </c>
      <c r="G138" s="164">
        <f>SUM(G139:G141)</f>
        <v>3900</v>
      </c>
      <c r="H138" s="164">
        <f>SUM(H139:H141)</f>
        <v>3663</v>
      </c>
    </row>
    <row r="139" spans="1:8" ht="16.5" customHeight="1">
      <c r="A139" s="165" t="s">
        <v>69</v>
      </c>
      <c r="B139" s="166">
        <f>C139+D139</f>
        <v>2657</v>
      </c>
      <c r="C139" s="166">
        <v>1365</v>
      </c>
      <c r="D139" s="166">
        <v>1292</v>
      </c>
      <c r="E139" s="167"/>
      <c r="F139" s="166">
        <f>G139+H139</f>
        <v>2670</v>
      </c>
      <c r="G139" s="166">
        <v>1374</v>
      </c>
      <c r="H139" s="166">
        <v>1296</v>
      </c>
    </row>
    <row r="140" spans="1:8" ht="16.5" customHeight="1">
      <c r="A140" s="165" t="s">
        <v>328</v>
      </c>
      <c r="B140" s="166">
        <f>C140+D140</f>
        <v>2970</v>
      </c>
      <c r="C140" s="166">
        <v>1546</v>
      </c>
      <c r="D140" s="166">
        <v>1424</v>
      </c>
      <c r="E140" s="167"/>
      <c r="F140" s="166">
        <f>G140+H140</f>
        <v>2993</v>
      </c>
      <c r="G140" s="166">
        <v>1552</v>
      </c>
      <c r="H140" s="166">
        <v>1441</v>
      </c>
    </row>
    <row r="141" spans="1:8" ht="16.5" customHeight="1">
      <c r="A141" s="165" t="s">
        <v>329</v>
      </c>
      <c r="B141" s="166">
        <f>C141+D141</f>
        <v>1878</v>
      </c>
      <c r="C141" s="166">
        <v>961</v>
      </c>
      <c r="D141" s="166">
        <v>917</v>
      </c>
      <c r="E141" s="167"/>
      <c r="F141" s="166">
        <f>G141+H141</f>
        <v>1900</v>
      </c>
      <c r="G141" s="166">
        <v>974</v>
      </c>
      <c r="H141" s="166">
        <v>926</v>
      </c>
    </row>
    <row r="142" spans="1:8" ht="6.75" customHeight="1">
      <c r="A142" s="175"/>
      <c r="B142" s="175"/>
      <c r="C142" s="175"/>
      <c r="D142" s="175"/>
      <c r="E142" s="175"/>
      <c r="F142" s="175"/>
      <c r="G142" s="175"/>
      <c r="H142" s="175"/>
    </row>
    <row r="143" spans="1:8">
      <c r="A143" s="139" t="s">
        <v>28</v>
      </c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4" orientation="portrait" r:id="rId1"/>
  <rowBreaks count="2" manualBreakCount="2">
    <brk id="52" max="7" man="1"/>
    <brk id="100" max="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60F8-822D-4029-83C3-A92DA344A714}">
  <dimension ref="A2:M72"/>
  <sheetViews>
    <sheetView showGridLines="0" zoomScale="90" zoomScaleNormal="90" workbookViewId="0">
      <selection activeCell="J5" sqref="J5"/>
    </sheetView>
  </sheetViews>
  <sheetFormatPr baseColWidth="10" defaultColWidth="11" defaultRowHeight="12.75"/>
  <cols>
    <col min="1" max="1" width="29.5703125" style="119" customWidth="1"/>
    <col min="2" max="4" width="14.140625" style="119" bestFit="1" customWidth="1"/>
    <col min="5" max="5" width="1.7109375" style="119" customWidth="1"/>
    <col min="6" max="6" width="15.5703125" style="119" bestFit="1" customWidth="1"/>
    <col min="7" max="8" width="14.140625" style="119" bestFit="1" customWidth="1"/>
    <col min="9" max="253" width="11" style="119"/>
    <col min="254" max="254" width="29.5703125" style="119" customWidth="1"/>
    <col min="255" max="257" width="14.140625" style="119" bestFit="1" customWidth="1"/>
    <col min="258" max="258" width="1.7109375" style="119" customWidth="1"/>
    <col min="259" max="259" width="15.5703125" style="119" bestFit="1" customWidth="1"/>
    <col min="260" max="261" width="14.140625" style="119" bestFit="1" customWidth="1"/>
    <col min="262" max="262" width="11.85546875" style="119" bestFit="1" customWidth="1"/>
    <col min="263" max="509" width="11" style="119"/>
    <col min="510" max="510" width="29.5703125" style="119" customWidth="1"/>
    <col min="511" max="513" width="14.140625" style="119" bestFit="1" customWidth="1"/>
    <col min="514" max="514" width="1.7109375" style="119" customWidth="1"/>
    <col min="515" max="515" width="15.5703125" style="119" bestFit="1" customWidth="1"/>
    <col min="516" max="517" width="14.140625" style="119" bestFit="1" customWidth="1"/>
    <col min="518" max="518" width="11.85546875" style="119" bestFit="1" customWidth="1"/>
    <col min="519" max="765" width="11" style="119"/>
    <col min="766" max="766" width="29.5703125" style="119" customWidth="1"/>
    <col min="767" max="769" width="14.140625" style="119" bestFit="1" customWidth="1"/>
    <col min="770" max="770" width="1.7109375" style="119" customWidth="1"/>
    <col min="771" max="771" width="15.5703125" style="119" bestFit="1" customWidth="1"/>
    <col min="772" max="773" width="14.140625" style="119" bestFit="1" customWidth="1"/>
    <col min="774" max="774" width="11.85546875" style="119" bestFit="1" customWidth="1"/>
    <col min="775" max="1021" width="11" style="119"/>
    <col min="1022" max="1022" width="29.5703125" style="119" customWidth="1"/>
    <col min="1023" max="1025" width="14.140625" style="119" bestFit="1" customWidth="1"/>
    <col min="1026" max="1026" width="1.7109375" style="119" customWidth="1"/>
    <col min="1027" max="1027" width="15.5703125" style="119" bestFit="1" customWidth="1"/>
    <col min="1028" max="1029" width="14.140625" style="119" bestFit="1" customWidth="1"/>
    <col min="1030" max="1030" width="11.85546875" style="119" bestFit="1" customWidth="1"/>
    <col min="1031" max="1277" width="11" style="119"/>
    <col min="1278" max="1278" width="29.5703125" style="119" customWidth="1"/>
    <col min="1279" max="1281" width="14.140625" style="119" bestFit="1" customWidth="1"/>
    <col min="1282" max="1282" width="1.7109375" style="119" customWidth="1"/>
    <col min="1283" max="1283" width="15.5703125" style="119" bestFit="1" customWidth="1"/>
    <col min="1284" max="1285" width="14.140625" style="119" bestFit="1" customWidth="1"/>
    <col min="1286" max="1286" width="11.85546875" style="119" bestFit="1" customWidth="1"/>
    <col min="1287" max="1533" width="11" style="119"/>
    <col min="1534" max="1534" width="29.5703125" style="119" customWidth="1"/>
    <col min="1535" max="1537" width="14.140625" style="119" bestFit="1" customWidth="1"/>
    <col min="1538" max="1538" width="1.7109375" style="119" customWidth="1"/>
    <col min="1539" max="1539" width="15.5703125" style="119" bestFit="1" customWidth="1"/>
    <col min="1540" max="1541" width="14.140625" style="119" bestFit="1" customWidth="1"/>
    <col min="1542" max="1542" width="11.85546875" style="119" bestFit="1" customWidth="1"/>
    <col min="1543" max="1789" width="11" style="119"/>
    <col min="1790" max="1790" width="29.5703125" style="119" customWidth="1"/>
    <col min="1791" max="1793" width="14.140625" style="119" bestFit="1" customWidth="1"/>
    <col min="1794" max="1794" width="1.7109375" style="119" customWidth="1"/>
    <col min="1795" max="1795" width="15.5703125" style="119" bestFit="1" customWidth="1"/>
    <col min="1796" max="1797" width="14.140625" style="119" bestFit="1" customWidth="1"/>
    <col min="1798" max="1798" width="11.85546875" style="119" bestFit="1" customWidth="1"/>
    <col min="1799" max="2045" width="11" style="119"/>
    <col min="2046" max="2046" width="29.5703125" style="119" customWidth="1"/>
    <col min="2047" max="2049" width="14.140625" style="119" bestFit="1" customWidth="1"/>
    <col min="2050" max="2050" width="1.7109375" style="119" customWidth="1"/>
    <col min="2051" max="2051" width="15.5703125" style="119" bestFit="1" customWidth="1"/>
    <col min="2052" max="2053" width="14.140625" style="119" bestFit="1" customWidth="1"/>
    <col min="2054" max="2054" width="11.85546875" style="119" bestFit="1" customWidth="1"/>
    <col min="2055" max="2301" width="11" style="119"/>
    <col min="2302" max="2302" width="29.5703125" style="119" customWidth="1"/>
    <col min="2303" max="2305" width="14.140625" style="119" bestFit="1" customWidth="1"/>
    <col min="2306" max="2306" width="1.7109375" style="119" customWidth="1"/>
    <col min="2307" max="2307" width="15.5703125" style="119" bestFit="1" customWidth="1"/>
    <col min="2308" max="2309" width="14.140625" style="119" bestFit="1" customWidth="1"/>
    <col min="2310" max="2310" width="11.85546875" style="119" bestFit="1" customWidth="1"/>
    <col min="2311" max="2557" width="11" style="119"/>
    <col min="2558" max="2558" width="29.5703125" style="119" customWidth="1"/>
    <col min="2559" max="2561" width="14.140625" style="119" bestFit="1" customWidth="1"/>
    <col min="2562" max="2562" width="1.7109375" style="119" customWidth="1"/>
    <col min="2563" max="2563" width="15.5703125" style="119" bestFit="1" customWidth="1"/>
    <col min="2564" max="2565" width="14.140625" style="119" bestFit="1" customWidth="1"/>
    <col min="2566" max="2566" width="11.85546875" style="119" bestFit="1" customWidth="1"/>
    <col min="2567" max="2813" width="11" style="119"/>
    <col min="2814" max="2814" width="29.5703125" style="119" customWidth="1"/>
    <col min="2815" max="2817" width="14.140625" style="119" bestFit="1" customWidth="1"/>
    <col min="2818" max="2818" width="1.7109375" style="119" customWidth="1"/>
    <col min="2819" max="2819" width="15.5703125" style="119" bestFit="1" customWidth="1"/>
    <col min="2820" max="2821" width="14.140625" style="119" bestFit="1" customWidth="1"/>
    <col min="2822" max="2822" width="11.85546875" style="119" bestFit="1" customWidth="1"/>
    <col min="2823" max="3069" width="11" style="119"/>
    <col min="3070" max="3070" width="29.5703125" style="119" customWidth="1"/>
    <col min="3071" max="3073" width="14.140625" style="119" bestFit="1" customWidth="1"/>
    <col min="3074" max="3074" width="1.7109375" style="119" customWidth="1"/>
    <col min="3075" max="3075" width="15.5703125" style="119" bestFit="1" customWidth="1"/>
    <col min="3076" max="3077" width="14.140625" style="119" bestFit="1" customWidth="1"/>
    <col min="3078" max="3078" width="11.85546875" style="119" bestFit="1" customWidth="1"/>
    <col min="3079" max="3325" width="11" style="119"/>
    <col min="3326" max="3326" width="29.5703125" style="119" customWidth="1"/>
    <col min="3327" max="3329" width="14.140625" style="119" bestFit="1" customWidth="1"/>
    <col min="3330" max="3330" width="1.7109375" style="119" customWidth="1"/>
    <col min="3331" max="3331" width="15.5703125" style="119" bestFit="1" customWidth="1"/>
    <col min="3332" max="3333" width="14.140625" style="119" bestFit="1" customWidth="1"/>
    <col min="3334" max="3334" width="11.85546875" style="119" bestFit="1" customWidth="1"/>
    <col min="3335" max="3581" width="11" style="119"/>
    <col min="3582" max="3582" width="29.5703125" style="119" customWidth="1"/>
    <col min="3583" max="3585" width="14.140625" style="119" bestFit="1" customWidth="1"/>
    <col min="3586" max="3586" width="1.7109375" style="119" customWidth="1"/>
    <col min="3587" max="3587" width="15.5703125" style="119" bestFit="1" customWidth="1"/>
    <col min="3588" max="3589" width="14.140625" style="119" bestFit="1" customWidth="1"/>
    <col min="3590" max="3590" width="11.85546875" style="119" bestFit="1" customWidth="1"/>
    <col min="3591" max="3837" width="11" style="119"/>
    <col min="3838" max="3838" width="29.5703125" style="119" customWidth="1"/>
    <col min="3839" max="3841" width="14.140625" style="119" bestFit="1" customWidth="1"/>
    <col min="3842" max="3842" width="1.7109375" style="119" customWidth="1"/>
    <col min="3843" max="3843" width="15.5703125" style="119" bestFit="1" customWidth="1"/>
    <col min="3844" max="3845" width="14.140625" style="119" bestFit="1" customWidth="1"/>
    <col min="3846" max="3846" width="11.85546875" style="119" bestFit="1" customWidth="1"/>
    <col min="3847" max="4093" width="11" style="119"/>
    <col min="4094" max="4094" width="29.5703125" style="119" customWidth="1"/>
    <col min="4095" max="4097" width="14.140625" style="119" bestFit="1" customWidth="1"/>
    <col min="4098" max="4098" width="1.7109375" style="119" customWidth="1"/>
    <col min="4099" max="4099" width="15.5703125" style="119" bestFit="1" customWidth="1"/>
    <col min="4100" max="4101" width="14.140625" style="119" bestFit="1" customWidth="1"/>
    <col min="4102" max="4102" width="11.85546875" style="119" bestFit="1" customWidth="1"/>
    <col min="4103" max="4349" width="11" style="119"/>
    <col min="4350" max="4350" width="29.5703125" style="119" customWidth="1"/>
    <col min="4351" max="4353" width="14.140625" style="119" bestFit="1" customWidth="1"/>
    <col min="4354" max="4354" width="1.7109375" style="119" customWidth="1"/>
    <col min="4355" max="4355" width="15.5703125" style="119" bestFit="1" customWidth="1"/>
    <col min="4356" max="4357" width="14.140625" style="119" bestFit="1" customWidth="1"/>
    <col min="4358" max="4358" width="11.85546875" style="119" bestFit="1" customWidth="1"/>
    <col min="4359" max="4605" width="11" style="119"/>
    <col min="4606" max="4606" width="29.5703125" style="119" customWidth="1"/>
    <col min="4607" max="4609" width="14.140625" style="119" bestFit="1" customWidth="1"/>
    <col min="4610" max="4610" width="1.7109375" style="119" customWidth="1"/>
    <col min="4611" max="4611" width="15.5703125" style="119" bestFit="1" customWidth="1"/>
    <col min="4612" max="4613" width="14.140625" style="119" bestFit="1" customWidth="1"/>
    <col min="4614" max="4614" width="11.85546875" style="119" bestFit="1" customWidth="1"/>
    <col min="4615" max="4861" width="11" style="119"/>
    <col min="4862" max="4862" width="29.5703125" style="119" customWidth="1"/>
    <col min="4863" max="4865" width="14.140625" style="119" bestFit="1" customWidth="1"/>
    <col min="4866" max="4866" width="1.7109375" style="119" customWidth="1"/>
    <col min="4867" max="4867" width="15.5703125" style="119" bestFit="1" customWidth="1"/>
    <col min="4868" max="4869" width="14.140625" style="119" bestFit="1" customWidth="1"/>
    <col min="4870" max="4870" width="11.85546875" style="119" bestFit="1" customWidth="1"/>
    <col min="4871" max="5117" width="11" style="119"/>
    <col min="5118" max="5118" width="29.5703125" style="119" customWidth="1"/>
    <col min="5119" max="5121" width="14.140625" style="119" bestFit="1" customWidth="1"/>
    <col min="5122" max="5122" width="1.7109375" style="119" customWidth="1"/>
    <col min="5123" max="5123" width="15.5703125" style="119" bestFit="1" customWidth="1"/>
    <col min="5124" max="5125" width="14.140625" style="119" bestFit="1" customWidth="1"/>
    <col min="5126" max="5126" width="11.85546875" style="119" bestFit="1" customWidth="1"/>
    <col min="5127" max="5373" width="11" style="119"/>
    <col min="5374" max="5374" width="29.5703125" style="119" customWidth="1"/>
    <col min="5375" max="5377" width="14.140625" style="119" bestFit="1" customWidth="1"/>
    <col min="5378" max="5378" width="1.7109375" style="119" customWidth="1"/>
    <col min="5379" max="5379" width="15.5703125" style="119" bestFit="1" customWidth="1"/>
    <col min="5380" max="5381" width="14.140625" style="119" bestFit="1" customWidth="1"/>
    <col min="5382" max="5382" width="11.85546875" style="119" bestFit="1" customWidth="1"/>
    <col min="5383" max="5629" width="11" style="119"/>
    <col min="5630" max="5630" width="29.5703125" style="119" customWidth="1"/>
    <col min="5631" max="5633" width="14.140625" style="119" bestFit="1" customWidth="1"/>
    <col min="5634" max="5634" width="1.7109375" style="119" customWidth="1"/>
    <col min="5635" max="5635" width="15.5703125" style="119" bestFit="1" customWidth="1"/>
    <col min="5636" max="5637" width="14.140625" style="119" bestFit="1" customWidth="1"/>
    <col min="5638" max="5638" width="11.85546875" style="119" bestFit="1" customWidth="1"/>
    <col min="5639" max="5885" width="11" style="119"/>
    <col min="5886" max="5886" width="29.5703125" style="119" customWidth="1"/>
    <col min="5887" max="5889" width="14.140625" style="119" bestFit="1" customWidth="1"/>
    <col min="5890" max="5890" width="1.7109375" style="119" customWidth="1"/>
    <col min="5891" max="5891" width="15.5703125" style="119" bestFit="1" customWidth="1"/>
    <col min="5892" max="5893" width="14.140625" style="119" bestFit="1" customWidth="1"/>
    <col min="5894" max="5894" width="11.85546875" style="119" bestFit="1" customWidth="1"/>
    <col min="5895" max="6141" width="11" style="119"/>
    <col min="6142" max="6142" width="29.5703125" style="119" customWidth="1"/>
    <col min="6143" max="6145" width="14.140625" style="119" bestFit="1" customWidth="1"/>
    <col min="6146" max="6146" width="1.7109375" style="119" customWidth="1"/>
    <col min="6147" max="6147" width="15.5703125" style="119" bestFit="1" customWidth="1"/>
    <col min="6148" max="6149" width="14.140625" style="119" bestFit="1" customWidth="1"/>
    <col min="6150" max="6150" width="11.85546875" style="119" bestFit="1" customWidth="1"/>
    <col min="6151" max="6397" width="11" style="119"/>
    <col min="6398" max="6398" width="29.5703125" style="119" customWidth="1"/>
    <col min="6399" max="6401" width="14.140625" style="119" bestFit="1" customWidth="1"/>
    <col min="6402" max="6402" width="1.7109375" style="119" customWidth="1"/>
    <col min="6403" max="6403" width="15.5703125" style="119" bestFit="1" customWidth="1"/>
    <col min="6404" max="6405" width="14.140625" style="119" bestFit="1" customWidth="1"/>
    <col min="6406" max="6406" width="11.85546875" style="119" bestFit="1" customWidth="1"/>
    <col min="6407" max="6653" width="11" style="119"/>
    <col min="6654" max="6654" width="29.5703125" style="119" customWidth="1"/>
    <col min="6655" max="6657" width="14.140625" style="119" bestFit="1" customWidth="1"/>
    <col min="6658" max="6658" width="1.7109375" style="119" customWidth="1"/>
    <col min="6659" max="6659" width="15.5703125" style="119" bestFit="1" customWidth="1"/>
    <col min="6660" max="6661" width="14.140625" style="119" bestFit="1" customWidth="1"/>
    <col min="6662" max="6662" width="11.85546875" style="119" bestFit="1" customWidth="1"/>
    <col min="6663" max="6909" width="11" style="119"/>
    <col min="6910" max="6910" width="29.5703125" style="119" customWidth="1"/>
    <col min="6911" max="6913" width="14.140625" style="119" bestFit="1" customWidth="1"/>
    <col min="6914" max="6914" width="1.7109375" style="119" customWidth="1"/>
    <col min="6915" max="6915" width="15.5703125" style="119" bestFit="1" customWidth="1"/>
    <col min="6916" max="6917" width="14.140625" style="119" bestFit="1" customWidth="1"/>
    <col min="6918" max="6918" width="11.85546875" style="119" bestFit="1" customWidth="1"/>
    <col min="6919" max="7165" width="11" style="119"/>
    <col min="7166" max="7166" width="29.5703125" style="119" customWidth="1"/>
    <col min="7167" max="7169" width="14.140625" style="119" bestFit="1" customWidth="1"/>
    <col min="7170" max="7170" width="1.7109375" style="119" customWidth="1"/>
    <col min="7171" max="7171" width="15.5703125" style="119" bestFit="1" customWidth="1"/>
    <col min="7172" max="7173" width="14.140625" style="119" bestFit="1" customWidth="1"/>
    <col min="7174" max="7174" width="11.85546875" style="119" bestFit="1" customWidth="1"/>
    <col min="7175" max="7421" width="11" style="119"/>
    <col min="7422" max="7422" width="29.5703125" style="119" customWidth="1"/>
    <col min="7423" max="7425" width="14.140625" style="119" bestFit="1" customWidth="1"/>
    <col min="7426" max="7426" width="1.7109375" style="119" customWidth="1"/>
    <col min="7427" max="7427" width="15.5703125" style="119" bestFit="1" customWidth="1"/>
    <col min="7428" max="7429" width="14.140625" style="119" bestFit="1" customWidth="1"/>
    <col min="7430" max="7430" width="11.85546875" style="119" bestFit="1" customWidth="1"/>
    <col min="7431" max="7677" width="11" style="119"/>
    <col min="7678" max="7678" width="29.5703125" style="119" customWidth="1"/>
    <col min="7679" max="7681" width="14.140625" style="119" bestFit="1" customWidth="1"/>
    <col min="7682" max="7682" width="1.7109375" style="119" customWidth="1"/>
    <col min="7683" max="7683" width="15.5703125" style="119" bestFit="1" customWidth="1"/>
    <col min="7684" max="7685" width="14.140625" style="119" bestFit="1" customWidth="1"/>
    <col min="7686" max="7686" width="11.85546875" style="119" bestFit="1" customWidth="1"/>
    <col min="7687" max="7933" width="11" style="119"/>
    <col min="7934" max="7934" width="29.5703125" style="119" customWidth="1"/>
    <col min="7935" max="7937" width="14.140625" style="119" bestFit="1" customWidth="1"/>
    <col min="7938" max="7938" width="1.7109375" style="119" customWidth="1"/>
    <col min="7939" max="7939" width="15.5703125" style="119" bestFit="1" customWidth="1"/>
    <col min="7940" max="7941" width="14.140625" style="119" bestFit="1" customWidth="1"/>
    <col min="7942" max="7942" width="11.85546875" style="119" bestFit="1" customWidth="1"/>
    <col min="7943" max="8189" width="11" style="119"/>
    <col min="8190" max="8190" width="29.5703125" style="119" customWidth="1"/>
    <col min="8191" max="8193" width="14.140625" style="119" bestFit="1" customWidth="1"/>
    <col min="8194" max="8194" width="1.7109375" style="119" customWidth="1"/>
    <col min="8195" max="8195" width="15.5703125" style="119" bestFit="1" customWidth="1"/>
    <col min="8196" max="8197" width="14.140625" style="119" bestFit="1" customWidth="1"/>
    <col min="8198" max="8198" width="11.85546875" style="119" bestFit="1" customWidth="1"/>
    <col min="8199" max="8445" width="11" style="119"/>
    <col min="8446" max="8446" width="29.5703125" style="119" customWidth="1"/>
    <col min="8447" max="8449" width="14.140625" style="119" bestFit="1" customWidth="1"/>
    <col min="8450" max="8450" width="1.7109375" style="119" customWidth="1"/>
    <col min="8451" max="8451" width="15.5703125" style="119" bestFit="1" customWidth="1"/>
    <col min="8452" max="8453" width="14.140625" style="119" bestFit="1" customWidth="1"/>
    <col min="8454" max="8454" width="11.85546875" style="119" bestFit="1" customWidth="1"/>
    <col min="8455" max="8701" width="11" style="119"/>
    <col min="8702" max="8702" width="29.5703125" style="119" customWidth="1"/>
    <col min="8703" max="8705" width="14.140625" style="119" bestFit="1" customWidth="1"/>
    <col min="8706" max="8706" width="1.7109375" style="119" customWidth="1"/>
    <col min="8707" max="8707" width="15.5703125" style="119" bestFit="1" customWidth="1"/>
    <col min="8708" max="8709" width="14.140625" style="119" bestFit="1" customWidth="1"/>
    <col min="8710" max="8710" width="11.85546875" style="119" bestFit="1" customWidth="1"/>
    <col min="8711" max="8957" width="11" style="119"/>
    <col min="8958" max="8958" width="29.5703125" style="119" customWidth="1"/>
    <col min="8959" max="8961" width="14.140625" style="119" bestFit="1" customWidth="1"/>
    <col min="8962" max="8962" width="1.7109375" style="119" customWidth="1"/>
    <col min="8963" max="8963" width="15.5703125" style="119" bestFit="1" customWidth="1"/>
    <col min="8964" max="8965" width="14.140625" style="119" bestFit="1" customWidth="1"/>
    <col min="8966" max="8966" width="11.85546875" style="119" bestFit="1" customWidth="1"/>
    <col min="8967" max="9213" width="11" style="119"/>
    <col min="9214" max="9214" width="29.5703125" style="119" customWidth="1"/>
    <col min="9215" max="9217" width="14.140625" style="119" bestFit="1" customWidth="1"/>
    <col min="9218" max="9218" width="1.7109375" style="119" customWidth="1"/>
    <col min="9219" max="9219" width="15.5703125" style="119" bestFit="1" customWidth="1"/>
    <col min="9220" max="9221" width="14.140625" style="119" bestFit="1" customWidth="1"/>
    <col min="9222" max="9222" width="11.85546875" style="119" bestFit="1" customWidth="1"/>
    <col min="9223" max="9469" width="11" style="119"/>
    <col min="9470" max="9470" width="29.5703125" style="119" customWidth="1"/>
    <col min="9471" max="9473" width="14.140625" style="119" bestFit="1" customWidth="1"/>
    <col min="9474" max="9474" width="1.7109375" style="119" customWidth="1"/>
    <col min="9475" max="9475" width="15.5703125" style="119" bestFit="1" customWidth="1"/>
    <col min="9476" max="9477" width="14.140625" style="119" bestFit="1" customWidth="1"/>
    <col min="9478" max="9478" width="11.85546875" style="119" bestFit="1" customWidth="1"/>
    <col min="9479" max="9725" width="11" style="119"/>
    <col min="9726" max="9726" width="29.5703125" style="119" customWidth="1"/>
    <col min="9727" max="9729" width="14.140625" style="119" bestFit="1" customWidth="1"/>
    <col min="9730" max="9730" width="1.7109375" style="119" customWidth="1"/>
    <col min="9731" max="9731" width="15.5703125" style="119" bestFit="1" customWidth="1"/>
    <col min="9732" max="9733" width="14.140625" style="119" bestFit="1" customWidth="1"/>
    <col min="9734" max="9734" width="11.85546875" style="119" bestFit="1" customWidth="1"/>
    <col min="9735" max="9981" width="11" style="119"/>
    <col min="9982" max="9982" width="29.5703125" style="119" customWidth="1"/>
    <col min="9983" max="9985" width="14.140625" style="119" bestFit="1" customWidth="1"/>
    <col min="9986" max="9986" width="1.7109375" style="119" customWidth="1"/>
    <col min="9987" max="9987" width="15.5703125" style="119" bestFit="1" customWidth="1"/>
    <col min="9988" max="9989" width="14.140625" style="119" bestFit="1" customWidth="1"/>
    <col min="9990" max="9990" width="11.85546875" style="119" bestFit="1" customWidth="1"/>
    <col min="9991" max="10237" width="11" style="119"/>
    <col min="10238" max="10238" width="29.5703125" style="119" customWidth="1"/>
    <col min="10239" max="10241" width="14.140625" style="119" bestFit="1" customWidth="1"/>
    <col min="10242" max="10242" width="1.7109375" style="119" customWidth="1"/>
    <col min="10243" max="10243" width="15.5703125" style="119" bestFit="1" customWidth="1"/>
    <col min="10244" max="10245" width="14.140625" style="119" bestFit="1" customWidth="1"/>
    <col min="10246" max="10246" width="11.85546875" style="119" bestFit="1" customWidth="1"/>
    <col min="10247" max="10493" width="11" style="119"/>
    <col min="10494" max="10494" width="29.5703125" style="119" customWidth="1"/>
    <col min="10495" max="10497" width="14.140625" style="119" bestFit="1" customWidth="1"/>
    <col min="10498" max="10498" width="1.7109375" style="119" customWidth="1"/>
    <col min="10499" max="10499" width="15.5703125" style="119" bestFit="1" customWidth="1"/>
    <col min="10500" max="10501" width="14.140625" style="119" bestFit="1" customWidth="1"/>
    <col min="10502" max="10502" width="11.85546875" style="119" bestFit="1" customWidth="1"/>
    <col min="10503" max="10749" width="11" style="119"/>
    <col min="10750" max="10750" width="29.5703125" style="119" customWidth="1"/>
    <col min="10751" max="10753" width="14.140625" style="119" bestFit="1" customWidth="1"/>
    <col min="10754" max="10754" width="1.7109375" style="119" customWidth="1"/>
    <col min="10755" max="10755" width="15.5703125" style="119" bestFit="1" customWidth="1"/>
    <col min="10756" max="10757" width="14.140625" style="119" bestFit="1" customWidth="1"/>
    <col min="10758" max="10758" width="11.85546875" style="119" bestFit="1" customWidth="1"/>
    <col min="10759" max="11005" width="11" style="119"/>
    <col min="11006" max="11006" width="29.5703125" style="119" customWidth="1"/>
    <col min="11007" max="11009" width="14.140625" style="119" bestFit="1" customWidth="1"/>
    <col min="11010" max="11010" width="1.7109375" style="119" customWidth="1"/>
    <col min="11011" max="11011" width="15.5703125" style="119" bestFit="1" customWidth="1"/>
    <col min="11012" max="11013" width="14.140625" style="119" bestFit="1" customWidth="1"/>
    <col min="11014" max="11014" width="11.85546875" style="119" bestFit="1" customWidth="1"/>
    <col min="11015" max="11261" width="11" style="119"/>
    <col min="11262" max="11262" width="29.5703125" style="119" customWidth="1"/>
    <col min="11263" max="11265" width="14.140625" style="119" bestFit="1" customWidth="1"/>
    <col min="11266" max="11266" width="1.7109375" style="119" customWidth="1"/>
    <col min="11267" max="11267" width="15.5703125" style="119" bestFit="1" customWidth="1"/>
    <col min="11268" max="11269" width="14.140625" style="119" bestFit="1" customWidth="1"/>
    <col min="11270" max="11270" width="11.85546875" style="119" bestFit="1" customWidth="1"/>
    <col min="11271" max="11517" width="11" style="119"/>
    <col min="11518" max="11518" width="29.5703125" style="119" customWidth="1"/>
    <col min="11519" max="11521" width="14.140625" style="119" bestFit="1" customWidth="1"/>
    <col min="11522" max="11522" width="1.7109375" style="119" customWidth="1"/>
    <col min="11523" max="11523" width="15.5703125" style="119" bestFit="1" customWidth="1"/>
    <col min="11524" max="11525" width="14.140625" style="119" bestFit="1" customWidth="1"/>
    <col min="11526" max="11526" width="11.85546875" style="119" bestFit="1" customWidth="1"/>
    <col min="11527" max="11773" width="11" style="119"/>
    <col min="11774" max="11774" width="29.5703125" style="119" customWidth="1"/>
    <col min="11775" max="11777" width="14.140625" style="119" bestFit="1" customWidth="1"/>
    <col min="11778" max="11778" width="1.7109375" style="119" customWidth="1"/>
    <col min="11779" max="11779" width="15.5703125" style="119" bestFit="1" customWidth="1"/>
    <col min="11780" max="11781" width="14.140625" style="119" bestFit="1" customWidth="1"/>
    <col min="11782" max="11782" width="11.85546875" style="119" bestFit="1" customWidth="1"/>
    <col min="11783" max="12029" width="11" style="119"/>
    <col min="12030" max="12030" width="29.5703125" style="119" customWidth="1"/>
    <col min="12031" max="12033" width="14.140625" style="119" bestFit="1" customWidth="1"/>
    <col min="12034" max="12034" width="1.7109375" style="119" customWidth="1"/>
    <col min="12035" max="12035" width="15.5703125" style="119" bestFit="1" customWidth="1"/>
    <col min="12036" max="12037" width="14.140625" style="119" bestFit="1" customWidth="1"/>
    <col min="12038" max="12038" width="11.85546875" style="119" bestFit="1" customWidth="1"/>
    <col min="12039" max="12285" width="11" style="119"/>
    <col min="12286" max="12286" width="29.5703125" style="119" customWidth="1"/>
    <col min="12287" max="12289" width="14.140625" style="119" bestFit="1" customWidth="1"/>
    <col min="12290" max="12290" width="1.7109375" style="119" customWidth="1"/>
    <col min="12291" max="12291" width="15.5703125" style="119" bestFit="1" customWidth="1"/>
    <col min="12292" max="12293" width="14.140625" style="119" bestFit="1" customWidth="1"/>
    <col min="12294" max="12294" width="11.85546875" style="119" bestFit="1" customWidth="1"/>
    <col min="12295" max="12541" width="11" style="119"/>
    <col min="12542" max="12542" width="29.5703125" style="119" customWidth="1"/>
    <col min="12543" max="12545" width="14.140625" style="119" bestFit="1" customWidth="1"/>
    <col min="12546" max="12546" width="1.7109375" style="119" customWidth="1"/>
    <col min="12547" max="12547" width="15.5703125" style="119" bestFit="1" customWidth="1"/>
    <col min="12548" max="12549" width="14.140625" style="119" bestFit="1" customWidth="1"/>
    <col min="12550" max="12550" width="11.85546875" style="119" bestFit="1" customWidth="1"/>
    <col min="12551" max="12797" width="11" style="119"/>
    <col min="12798" max="12798" width="29.5703125" style="119" customWidth="1"/>
    <col min="12799" max="12801" width="14.140625" style="119" bestFit="1" customWidth="1"/>
    <col min="12802" max="12802" width="1.7109375" style="119" customWidth="1"/>
    <col min="12803" max="12803" width="15.5703125" style="119" bestFit="1" customWidth="1"/>
    <col min="12804" max="12805" width="14.140625" style="119" bestFit="1" customWidth="1"/>
    <col min="12806" max="12806" width="11.85546875" style="119" bestFit="1" customWidth="1"/>
    <col min="12807" max="13053" width="11" style="119"/>
    <col min="13054" max="13054" width="29.5703125" style="119" customWidth="1"/>
    <col min="13055" max="13057" width="14.140625" style="119" bestFit="1" customWidth="1"/>
    <col min="13058" max="13058" width="1.7109375" style="119" customWidth="1"/>
    <col min="13059" max="13059" width="15.5703125" style="119" bestFit="1" customWidth="1"/>
    <col min="13060" max="13061" width="14.140625" style="119" bestFit="1" customWidth="1"/>
    <col min="13062" max="13062" width="11.85546875" style="119" bestFit="1" customWidth="1"/>
    <col min="13063" max="13309" width="11" style="119"/>
    <col min="13310" max="13310" width="29.5703125" style="119" customWidth="1"/>
    <col min="13311" max="13313" width="14.140625" style="119" bestFit="1" customWidth="1"/>
    <col min="13314" max="13314" width="1.7109375" style="119" customWidth="1"/>
    <col min="13315" max="13315" width="15.5703125" style="119" bestFit="1" customWidth="1"/>
    <col min="13316" max="13317" width="14.140625" style="119" bestFit="1" customWidth="1"/>
    <col min="13318" max="13318" width="11.85546875" style="119" bestFit="1" customWidth="1"/>
    <col min="13319" max="13565" width="11" style="119"/>
    <col min="13566" max="13566" width="29.5703125" style="119" customWidth="1"/>
    <col min="13567" max="13569" width="14.140625" style="119" bestFit="1" customWidth="1"/>
    <col min="13570" max="13570" width="1.7109375" style="119" customWidth="1"/>
    <col min="13571" max="13571" width="15.5703125" style="119" bestFit="1" customWidth="1"/>
    <col min="13572" max="13573" width="14.140625" style="119" bestFit="1" customWidth="1"/>
    <col min="13574" max="13574" width="11.85546875" style="119" bestFit="1" customWidth="1"/>
    <col min="13575" max="13821" width="11" style="119"/>
    <col min="13822" max="13822" width="29.5703125" style="119" customWidth="1"/>
    <col min="13823" max="13825" width="14.140625" style="119" bestFit="1" customWidth="1"/>
    <col min="13826" max="13826" width="1.7109375" style="119" customWidth="1"/>
    <col min="13827" max="13827" width="15.5703125" style="119" bestFit="1" customWidth="1"/>
    <col min="13828" max="13829" width="14.140625" style="119" bestFit="1" customWidth="1"/>
    <col min="13830" max="13830" width="11.85546875" style="119" bestFit="1" customWidth="1"/>
    <col min="13831" max="14077" width="11" style="119"/>
    <col min="14078" max="14078" width="29.5703125" style="119" customWidth="1"/>
    <col min="14079" max="14081" width="14.140625" style="119" bestFit="1" customWidth="1"/>
    <col min="14082" max="14082" width="1.7109375" style="119" customWidth="1"/>
    <col min="14083" max="14083" width="15.5703125" style="119" bestFit="1" customWidth="1"/>
    <col min="14084" max="14085" width="14.140625" style="119" bestFit="1" customWidth="1"/>
    <col min="14086" max="14086" width="11.85546875" style="119" bestFit="1" customWidth="1"/>
    <col min="14087" max="14333" width="11" style="119"/>
    <col min="14334" max="14334" width="29.5703125" style="119" customWidth="1"/>
    <col min="14335" max="14337" width="14.140625" style="119" bestFit="1" customWidth="1"/>
    <col min="14338" max="14338" width="1.7109375" style="119" customWidth="1"/>
    <col min="14339" max="14339" width="15.5703125" style="119" bestFit="1" customWidth="1"/>
    <col min="14340" max="14341" width="14.140625" style="119" bestFit="1" customWidth="1"/>
    <col min="14342" max="14342" width="11.85546875" style="119" bestFit="1" customWidth="1"/>
    <col min="14343" max="14589" width="11" style="119"/>
    <col min="14590" max="14590" width="29.5703125" style="119" customWidth="1"/>
    <col min="14591" max="14593" width="14.140625" style="119" bestFit="1" customWidth="1"/>
    <col min="14594" max="14594" width="1.7109375" style="119" customWidth="1"/>
    <col min="14595" max="14595" width="15.5703125" style="119" bestFit="1" customWidth="1"/>
    <col min="14596" max="14597" width="14.140625" style="119" bestFit="1" customWidth="1"/>
    <col min="14598" max="14598" width="11.85546875" style="119" bestFit="1" customWidth="1"/>
    <col min="14599" max="14845" width="11" style="119"/>
    <col min="14846" max="14846" width="29.5703125" style="119" customWidth="1"/>
    <col min="14847" max="14849" width="14.140625" style="119" bestFit="1" customWidth="1"/>
    <col min="14850" max="14850" width="1.7109375" style="119" customWidth="1"/>
    <col min="14851" max="14851" width="15.5703125" style="119" bestFit="1" customWidth="1"/>
    <col min="14852" max="14853" width="14.140625" style="119" bestFit="1" customWidth="1"/>
    <col min="14854" max="14854" width="11.85546875" style="119" bestFit="1" customWidth="1"/>
    <col min="14855" max="15101" width="11" style="119"/>
    <col min="15102" max="15102" width="29.5703125" style="119" customWidth="1"/>
    <col min="15103" max="15105" width="14.140625" style="119" bestFit="1" customWidth="1"/>
    <col min="15106" max="15106" width="1.7109375" style="119" customWidth="1"/>
    <col min="15107" max="15107" width="15.5703125" style="119" bestFit="1" customWidth="1"/>
    <col min="15108" max="15109" width="14.140625" style="119" bestFit="1" customWidth="1"/>
    <col min="15110" max="15110" width="11.85546875" style="119" bestFit="1" customWidth="1"/>
    <col min="15111" max="15357" width="11" style="119"/>
    <col min="15358" max="15358" width="29.5703125" style="119" customWidth="1"/>
    <col min="15359" max="15361" width="14.140625" style="119" bestFit="1" customWidth="1"/>
    <col min="15362" max="15362" width="1.7109375" style="119" customWidth="1"/>
    <col min="15363" max="15363" width="15.5703125" style="119" bestFit="1" customWidth="1"/>
    <col min="15364" max="15365" width="14.140625" style="119" bestFit="1" customWidth="1"/>
    <col min="15366" max="15366" width="11.85546875" style="119" bestFit="1" customWidth="1"/>
    <col min="15367" max="15613" width="11" style="119"/>
    <col min="15614" max="15614" width="29.5703125" style="119" customWidth="1"/>
    <col min="15615" max="15617" width="14.140625" style="119" bestFit="1" customWidth="1"/>
    <col min="15618" max="15618" width="1.7109375" style="119" customWidth="1"/>
    <col min="15619" max="15619" width="15.5703125" style="119" bestFit="1" customWidth="1"/>
    <col min="15620" max="15621" width="14.140625" style="119" bestFit="1" customWidth="1"/>
    <col min="15622" max="15622" width="11.85546875" style="119" bestFit="1" customWidth="1"/>
    <col min="15623" max="15869" width="11" style="119"/>
    <col min="15870" max="15870" width="29.5703125" style="119" customWidth="1"/>
    <col min="15871" max="15873" width="14.140625" style="119" bestFit="1" customWidth="1"/>
    <col min="15874" max="15874" width="1.7109375" style="119" customWidth="1"/>
    <col min="15875" max="15875" width="15.5703125" style="119" bestFit="1" customWidth="1"/>
    <col min="15876" max="15877" width="14.140625" style="119" bestFit="1" customWidth="1"/>
    <col min="15878" max="15878" width="11.85546875" style="119" bestFit="1" customWidth="1"/>
    <col min="15879" max="16125" width="11" style="119"/>
    <col min="16126" max="16126" width="29.5703125" style="119" customWidth="1"/>
    <col min="16127" max="16129" width="14.140625" style="119" bestFit="1" customWidth="1"/>
    <col min="16130" max="16130" width="1.7109375" style="119" customWidth="1"/>
    <col min="16131" max="16131" width="15.5703125" style="119" bestFit="1" customWidth="1"/>
    <col min="16132" max="16133" width="14.140625" style="119" bestFit="1" customWidth="1"/>
    <col min="16134" max="16134" width="11.85546875" style="119" bestFit="1" customWidth="1"/>
    <col min="16135" max="16384" width="11" style="119"/>
  </cols>
  <sheetData>
    <row r="2" spans="1:13" ht="18" customHeight="1">
      <c r="A2" s="118" t="s">
        <v>330</v>
      </c>
      <c r="B2" s="118"/>
      <c r="C2" s="118"/>
      <c r="D2" s="118"/>
      <c r="E2" s="118"/>
      <c r="F2" s="118"/>
      <c r="G2" s="118"/>
      <c r="H2" s="118"/>
    </row>
    <row r="3" spans="1:13" ht="18" customHeight="1">
      <c r="A3" s="140" t="s">
        <v>331</v>
      </c>
      <c r="B3" s="140"/>
      <c r="C3" s="140"/>
      <c r="D3" s="140"/>
      <c r="E3" s="140"/>
      <c r="F3" s="140"/>
      <c r="G3" s="140"/>
      <c r="H3" s="140"/>
    </row>
    <row r="4" spans="1:13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  <c r="I4" s="6"/>
      <c r="J4" s="6"/>
      <c r="K4" s="6"/>
      <c r="L4" s="6"/>
      <c r="M4" s="6"/>
    </row>
    <row r="5" spans="1:13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  <c r="I5" s="6"/>
      <c r="J5" s="6"/>
      <c r="K5" s="6"/>
      <c r="L5" s="6"/>
      <c r="M5" s="6"/>
    </row>
    <row r="6" spans="1:13" s="143" customFormat="1" ht="20.25" customHeight="1">
      <c r="A6" s="457" t="s">
        <v>118</v>
      </c>
      <c r="B6" s="465" t="s">
        <v>10</v>
      </c>
      <c r="C6" s="465"/>
      <c r="D6" s="465"/>
      <c r="E6" s="465"/>
      <c r="F6" s="465"/>
      <c r="G6" s="465"/>
      <c r="H6" s="465"/>
    </row>
    <row r="7" spans="1:13" s="143" customFormat="1" ht="16.5" customHeight="1">
      <c r="A7" s="458"/>
      <c r="B7" s="466" t="s">
        <v>12</v>
      </c>
      <c r="C7" s="466"/>
      <c r="D7" s="466"/>
      <c r="E7" s="466"/>
      <c r="F7" s="466" t="s">
        <v>13</v>
      </c>
      <c r="G7" s="466"/>
      <c r="H7" s="466"/>
    </row>
    <row r="8" spans="1:13" s="143" customFormat="1" ht="20.25" customHeight="1">
      <c r="A8" s="459"/>
      <c r="B8" s="172" t="s">
        <v>34</v>
      </c>
      <c r="C8" s="172" t="s">
        <v>17</v>
      </c>
      <c r="D8" s="172" t="s">
        <v>18</v>
      </c>
      <c r="E8" s="176"/>
      <c r="F8" s="172" t="s">
        <v>34</v>
      </c>
      <c r="G8" s="172" t="s">
        <v>17</v>
      </c>
      <c r="H8" s="172" t="s">
        <v>18</v>
      </c>
    </row>
    <row r="9" spans="1:13" ht="18.75" customHeight="1">
      <c r="A9" s="173" t="s">
        <v>332</v>
      </c>
      <c r="B9" s="174">
        <f>B10+B22+B29+B38+B43+B56+B60+B66</f>
        <v>428825</v>
      </c>
      <c r="C9" s="174">
        <f>C10+C22+C29+C38+C43+C56+C60+C66</f>
        <v>211861</v>
      </c>
      <c r="D9" s="174">
        <f>D10+D22+D29+D38+D43+D56+D60+D66</f>
        <v>216964</v>
      </c>
      <c r="E9" s="174"/>
      <c r="F9" s="174">
        <f>F10+F22+F29+F38+F43+F56+F60+F66</f>
        <v>430575</v>
      </c>
      <c r="G9" s="174">
        <f>G10+G22+G29+G38+G43+G56+G60+G66</f>
        <v>212728</v>
      </c>
      <c r="H9" s="174">
        <f>H10+H22+H29+H38+H43+H56+H60+H66</f>
        <v>217847</v>
      </c>
    </row>
    <row r="10" spans="1:13" ht="19.5" customHeight="1">
      <c r="A10" s="163" t="s">
        <v>333</v>
      </c>
      <c r="B10" s="162">
        <f t="shared" ref="B10:B22" si="0">C10+D10</f>
        <v>134090</v>
      </c>
      <c r="C10" s="162">
        <f>SUM(C11:C21)</f>
        <v>65732</v>
      </c>
      <c r="D10" s="162">
        <f>SUM(D11:D21)</f>
        <v>68358</v>
      </c>
      <c r="E10" s="162"/>
      <c r="F10" s="162">
        <f>G10+H10</f>
        <v>134542</v>
      </c>
      <c r="G10" s="162">
        <f>SUM(G11:G21)</f>
        <v>65982</v>
      </c>
      <c r="H10" s="162">
        <f>SUM(H11:H21)</f>
        <v>68560</v>
      </c>
    </row>
    <row r="11" spans="1:13" ht="18.75" customHeight="1">
      <c r="A11" s="165" t="s">
        <v>334</v>
      </c>
      <c r="B11" s="166">
        <f t="shared" si="0"/>
        <v>12966</v>
      </c>
      <c r="C11" s="166">
        <v>6294</v>
      </c>
      <c r="D11" s="166">
        <v>6672</v>
      </c>
      <c r="E11" s="167"/>
      <c r="F11" s="166">
        <f t="shared" ref="F11:F70" si="1">G11+H11</f>
        <v>12919</v>
      </c>
      <c r="G11" s="166">
        <v>6273</v>
      </c>
      <c r="H11" s="166">
        <v>6646</v>
      </c>
    </row>
    <row r="12" spans="1:13" ht="18.75" customHeight="1">
      <c r="A12" s="165" t="s">
        <v>335</v>
      </c>
      <c r="B12" s="166">
        <f t="shared" si="0"/>
        <v>9185</v>
      </c>
      <c r="C12" s="166">
        <v>4461</v>
      </c>
      <c r="D12" s="166">
        <v>4724</v>
      </c>
      <c r="E12" s="167"/>
      <c r="F12" s="166">
        <f t="shared" si="1"/>
        <v>9137</v>
      </c>
      <c r="G12" s="166">
        <v>4439</v>
      </c>
      <c r="H12" s="166">
        <v>4698</v>
      </c>
    </row>
    <row r="13" spans="1:13" ht="18.75" customHeight="1">
      <c r="A13" s="165" t="s">
        <v>121</v>
      </c>
      <c r="B13" s="166">
        <f t="shared" si="0"/>
        <v>14370</v>
      </c>
      <c r="C13" s="166">
        <v>7028</v>
      </c>
      <c r="D13" s="166">
        <v>7342</v>
      </c>
      <c r="E13" s="167"/>
      <c r="F13" s="166">
        <f t="shared" si="1"/>
        <v>14440</v>
      </c>
      <c r="G13" s="166">
        <v>7044</v>
      </c>
      <c r="H13" s="166">
        <v>7396</v>
      </c>
    </row>
    <row r="14" spans="1:13" ht="18.75" customHeight="1">
      <c r="A14" s="165" t="s">
        <v>336</v>
      </c>
      <c r="B14" s="166">
        <f t="shared" si="0"/>
        <v>21505</v>
      </c>
      <c r="C14" s="166">
        <v>10611</v>
      </c>
      <c r="D14" s="166">
        <v>10894</v>
      </c>
      <c r="E14" s="167"/>
      <c r="F14" s="166">
        <f t="shared" si="1"/>
        <v>21597</v>
      </c>
      <c r="G14" s="166">
        <v>10669</v>
      </c>
      <c r="H14" s="166">
        <v>10928</v>
      </c>
    </row>
    <row r="15" spans="1:13" ht="18.75" customHeight="1">
      <c r="A15" s="165" t="s">
        <v>337</v>
      </c>
      <c r="B15" s="166">
        <f t="shared" si="0"/>
        <v>28307</v>
      </c>
      <c r="C15" s="166">
        <v>13676</v>
      </c>
      <c r="D15" s="166">
        <v>14631</v>
      </c>
      <c r="E15" s="167"/>
      <c r="F15" s="166">
        <f t="shared" si="1"/>
        <v>28412</v>
      </c>
      <c r="G15" s="166">
        <v>13721</v>
      </c>
      <c r="H15" s="166">
        <v>14691</v>
      </c>
    </row>
    <row r="16" spans="1:13" ht="18.75" customHeight="1">
      <c r="A16" s="165" t="s">
        <v>338</v>
      </c>
      <c r="B16" s="166">
        <f t="shared" si="0"/>
        <v>12623</v>
      </c>
      <c r="C16" s="166">
        <v>6173</v>
      </c>
      <c r="D16" s="166">
        <v>6450</v>
      </c>
      <c r="E16" s="167"/>
      <c r="F16" s="166">
        <f t="shared" si="1"/>
        <v>12652</v>
      </c>
      <c r="G16" s="166">
        <v>6191</v>
      </c>
      <c r="H16" s="166">
        <v>6461</v>
      </c>
    </row>
    <row r="17" spans="1:8" ht="18.75" customHeight="1">
      <c r="A17" s="165" t="s">
        <v>339</v>
      </c>
      <c r="B17" s="166">
        <f t="shared" si="0"/>
        <v>9234</v>
      </c>
      <c r="C17" s="166">
        <v>4669</v>
      </c>
      <c r="D17" s="166">
        <v>4565</v>
      </c>
      <c r="E17" s="167"/>
      <c r="F17" s="166">
        <f t="shared" si="1"/>
        <v>9269</v>
      </c>
      <c r="G17" s="166">
        <v>4688</v>
      </c>
      <c r="H17" s="166">
        <v>4581</v>
      </c>
    </row>
    <row r="18" spans="1:8" ht="18.75" customHeight="1">
      <c r="A18" s="165" t="s">
        <v>340</v>
      </c>
      <c r="B18" s="166">
        <f t="shared" si="0"/>
        <v>4931</v>
      </c>
      <c r="C18" s="166">
        <v>2457</v>
      </c>
      <c r="D18" s="166">
        <v>2474</v>
      </c>
      <c r="E18" s="167"/>
      <c r="F18" s="166">
        <f t="shared" si="1"/>
        <v>4953</v>
      </c>
      <c r="G18" s="166">
        <v>2475</v>
      </c>
      <c r="H18" s="166">
        <v>2478</v>
      </c>
    </row>
    <row r="19" spans="1:8" ht="18.75" customHeight="1">
      <c r="A19" s="165" t="s">
        <v>341</v>
      </c>
      <c r="B19" s="166">
        <f t="shared" si="0"/>
        <v>10345</v>
      </c>
      <c r="C19" s="166">
        <v>5026</v>
      </c>
      <c r="D19" s="166">
        <v>5319</v>
      </c>
      <c r="E19" s="167"/>
      <c r="F19" s="166">
        <f t="shared" si="1"/>
        <v>10416</v>
      </c>
      <c r="G19" s="166">
        <v>5056</v>
      </c>
      <c r="H19" s="166">
        <v>5360</v>
      </c>
    </row>
    <row r="20" spans="1:8" ht="18.75" customHeight="1">
      <c r="A20" s="165" t="s">
        <v>342</v>
      </c>
      <c r="B20" s="166">
        <f t="shared" si="0"/>
        <v>3756</v>
      </c>
      <c r="C20" s="166">
        <v>1878</v>
      </c>
      <c r="D20" s="166">
        <v>1878</v>
      </c>
      <c r="E20" s="167"/>
      <c r="F20" s="166">
        <f t="shared" si="1"/>
        <v>3768</v>
      </c>
      <c r="G20" s="166">
        <v>1890</v>
      </c>
      <c r="H20" s="166">
        <v>1878</v>
      </c>
    </row>
    <row r="21" spans="1:8" ht="18.75" customHeight="1">
      <c r="A21" s="165" t="s">
        <v>343</v>
      </c>
      <c r="B21" s="166">
        <f t="shared" si="0"/>
        <v>6868</v>
      </c>
      <c r="C21" s="166">
        <v>3459</v>
      </c>
      <c r="D21" s="166">
        <v>3409</v>
      </c>
      <c r="E21" s="167"/>
      <c r="F21" s="166">
        <f t="shared" si="1"/>
        <v>6979</v>
      </c>
      <c r="G21" s="166">
        <v>3536</v>
      </c>
      <c r="H21" s="166">
        <v>3443</v>
      </c>
    </row>
    <row r="22" spans="1:8" ht="18.75" customHeight="1">
      <c r="A22" s="163" t="s">
        <v>344</v>
      </c>
      <c r="B22" s="164">
        <f t="shared" si="0"/>
        <v>51702</v>
      </c>
      <c r="C22" s="164">
        <f>SUM(C23:C28)</f>
        <v>25605</v>
      </c>
      <c r="D22" s="164">
        <f>SUM(D23:D28)</f>
        <v>26097</v>
      </c>
      <c r="E22" s="164"/>
      <c r="F22" s="164">
        <f>G22+H22</f>
        <v>51928</v>
      </c>
      <c r="G22" s="164">
        <f>SUM(G23:G28)</f>
        <v>25709</v>
      </c>
      <c r="H22" s="164">
        <f>SUM(H23:H28)</f>
        <v>26219</v>
      </c>
    </row>
    <row r="23" spans="1:8" ht="18.75" customHeight="1">
      <c r="A23" s="165" t="s">
        <v>70</v>
      </c>
      <c r="B23" s="166">
        <f>D23+C23</f>
        <v>17772</v>
      </c>
      <c r="C23" s="166">
        <v>8758</v>
      </c>
      <c r="D23" s="166">
        <v>9014</v>
      </c>
      <c r="E23" s="167"/>
      <c r="F23" s="166">
        <f>H23+G23</f>
        <v>17814</v>
      </c>
      <c r="G23" s="166">
        <v>8774</v>
      </c>
      <c r="H23" s="166">
        <v>9040</v>
      </c>
    </row>
    <row r="24" spans="1:8" ht="18.75" customHeight="1">
      <c r="A24" s="165" t="s">
        <v>147</v>
      </c>
      <c r="B24" s="166">
        <f t="shared" ref="B24:B70" si="2">C24+D24</f>
        <v>4874</v>
      </c>
      <c r="C24" s="166">
        <v>2455</v>
      </c>
      <c r="D24" s="166">
        <v>2419</v>
      </c>
      <c r="E24" s="167"/>
      <c r="F24" s="166">
        <f t="shared" si="1"/>
        <v>4901</v>
      </c>
      <c r="G24" s="166">
        <v>2462</v>
      </c>
      <c r="H24" s="166">
        <v>2439</v>
      </c>
    </row>
    <row r="25" spans="1:8" ht="18.75" customHeight="1">
      <c r="A25" s="165" t="s">
        <v>345</v>
      </c>
      <c r="B25" s="166">
        <f t="shared" si="2"/>
        <v>8163</v>
      </c>
      <c r="C25" s="166">
        <v>4134</v>
      </c>
      <c r="D25" s="166">
        <v>4029</v>
      </c>
      <c r="E25" s="167"/>
      <c r="F25" s="166">
        <f t="shared" si="1"/>
        <v>8203</v>
      </c>
      <c r="G25" s="166">
        <v>4146</v>
      </c>
      <c r="H25" s="166">
        <v>4057</v>
      </c>
    </row>
    <row r="26" spans="1:8" ht="18.75" customHeight="1">
      <c r="A26" s="165" t="s">
        <v>346</v>
      </c>
      <c r="B26" s="166">
        <f t="shared" si="2"/>
        <v>4933</v>
      </c>
      <c r="C26" s="166">
        <v>2485</v>
      </c>
      <c r="D26" s="166">
        <v>2448</v>
      </c>
      <c r="E26" s="167"/>
      <c r="F26" s="166">
        <f t="shared" si="1"/>
        <v>4963</v>
      </c>
      <c r="G26" s="166">
        <v>2502</v>
      </c>
      <c r="H26" s="166">
        <v>2461</v>
      </c>
    </row>
    <row r="27" spans="1:8" ht="18.75" customHeight="1">
      <c r="A27" s="165" t="s">
        <v>347</v>
      </c>
      <c r="B27" s="166">
        <f t="shared" si="2"/>
        <v>13052</v>
      </c>
      <c r="C27" s="166">
        <v>6343</v>
      </c>
      <c r="D27" s="166">
        <v>6709</v>
      </c>
      <c r="E27" s="167"/>
      <c r="F27" s="166">
        <f t="shared" si="1"/>
        <v>13107</v>
      </c>
      <c r="G27" s="166">
        <v>6377</v>
      </c>
      <c r="H27" s="166">
        <v>6730</v>
      </c>
    </row>
    <row r="28" spans="1:8" ht="18.75" customHeight="1">
      <c r="A28" s="165" t="s">
        <v>348</v>
      </c>
      <c r="B28" s="166">
        <f t="shared" si="2"/>
        <v>2908</v>
      </c>
      <c r="C28" s="166">
        <v>1430</v>
      </c>
      <c r="D28" s="166">
        <v>1478</v>
      </c>
      <c r="E28" s="167"/>
      <c r="F28" s="166">
        <f t="shared" si="1"/>
        <v>2940</v>
      </c>
      <c r="G28" s="166">
        <v>1448</v>
      </c>
      <c r="H28" s="166">
        <v>1492</v>
      </c>
    </row>
    <row r="29" spans="1:8" ht="18.75" customHeight="1">
      <c r="A29" s="163" t="s">
        <v>349</v>
      </c>
      <c r="B29" s="164">
        <f t="shared" si="2"/>
        <v>78037</v>
      </c>
      <c r="C29" s="164">
        <f>SUM(C30:C37)</f>
        <v>38145</v>
      </c>
      <c r="D29" s="164">
        <f>SUM(D30:D37)</f>
        <v>39892</v>
      </c>
      <c r="E29" s="164"/>
      <c r="F29" s="164">
        <f t="shared" si="1"/>
        <v>78437</v>
      </c>
      <c r="G29" s="164">
        <f>SUM(G30:G37)</f>
        <v>38328</v>
      </c>
      <c r="H29" s="164">
        <f>SUM(H30:H37)</f>
        <v>40109</v>
      </c>
    </row>
    <row r="30" spans="1:8" ht="18.75" customHeight="1">
      <c r="A30" s="165" t="s">
        <v>350</v>
      </c>
      <c r="B30" s="166">
        <f t="shared" si="2"/>
        <v>11420</v>
      </c>
      <c r="C30" s="166">
        <v>5506</v>
      </c>
      <c r="D30" s="166">
        <v>5914</v>
      </c>
      <c r="E30" s="167"/>
      <c r="F30" s="166">
        <f t="shared" si="1"/>
        <v>11411</v>
      </c>
      <c r="G30" s="166">
        <v>5501</v>
      </c>
      <c r="H30" s="166">
        <v>5910</v>
      </c>
    </row>
    <row r="31" spans="1:8" ht="18.75" customHeight="1">
      <c r="A31" s="165" t="s">
        <v>351</v>
      </c>
      <c r="B31" s="166">
        <f t="shared" si="2"/>
        <v>16164</v>
      </c>
      <c r="C31" s="166">
        <v>7932</v>
      </c>
      <c r="D31" s="166">
        <v>8232</v>
      </c>
      <c r="E31" s="167"/>
      <c r="F31" s="166">
        <f t="shared" si="1"/>
        <v>16286</v>
      </c>
      <c r="G31" s="166">
        <v>7990</v>
      </c>
      <c r="H31" s="166">
        <v>8296</v>
      </c>
    </row>
    <row r="32" spans="1:8" ht="18.75" customHeight="1">
      <c r="A32" s="165" t="s">
        <v>200</v>
      </c>
      <c r="B32" s="166">
        <f t="shared" si="2"/>
        <v>8763</v>
      </c>
      <c r="C32" s="166">
        <v>4139</v>
      </c>
      <c r="D32" s="166">
        <v>4624</v>
      </c>
      <c r="E32" s="167"/>
      <c r="F32" s="166">
        <f t="shared" si="1"/>
        <v>8827</v>
      </c>
      <c r="G32" s="166">
        <v>4173</v>
      </c>
      <c r="H32" s="166">
        <v>4654</v>
      </c>
    </row>
    <row r="33" spans="1:8" ht="18.75" customHeight="1">
      <c r="A33" s="165" t="s">
        <v>80</v>
      </c>
      <c r="B33" s="166">
        <f t="shared" si="2"/>
        <v>10773</v>
      </c>
      <c r="C33" s="166">
        <v>5270</v>
      </c>
      <c r="D33" s="166">
        <v>5503</v>
      </c>
      <c r="E33" s="167"/>
      <c r="F33" s="166">
        <f t="shared" si="1"/>
        <v>10834</v>
      </c>
      <c r="G33" s="166">
        <v>5294</v>
      </c>
      <c r="H33" s="166">
        <v>5540</v>
      </c>
    </row>
    <row r="34" spans="1:8" ht="18.75" customHeight="1">
      <c r="A34" s="165" t="s">
        <v>187</v>
      </c>
      <c r="B34" s="166">
        <f t="shared" si="2"/>
        <v>14905</v>
      </c>
      <c r="C34" s="166">
        <v>7373</v>
      </c>
      <c r="D34" s="166">
        <v>7532</v>
      </c>
      <c r="E34" s="167"/>
      <c r="F34" s="166">
        <f t="shared" si="1"/>
        <v>15014</v>
      </c>
      <c r="G34" s="166">
        <v>7420</v>
      </c>
      <c r="H34" s="166">
        <v>7594</v>
      </c>
    </row>
    <row r="35" spans="1:8" ht="18.75" customHeight="1">
      <c r="A35" s="165" t="s">
        <v>341</v>
      </c>
      <c r="B35" s="166">
        <f t="shared" si="2"/>
        <v>6079</v>
      </c>
      <c r="C35" s="166">
        <v>2988</v>
      </c>
      <c r="D35" s="166">
        <v>3091</v>
      </c>
      <c r="E35" s="167"/>
      <c r="F35" s="166">
        <f t="shared" si="1"/>
        <v>6084</v>
      </c>
      <c r="G35" s="166">
        <v>2990</v>
      </c>
      <c r="H35" s="166">
        <v>3094</v>
      </c>
    </row>
    <row r="36" spans="1:8" ht="18.75" customHeight="1">
      <c r="A36" s="165" t="s">
        <v>55</v>
      </c>
      <c r="B36" s="166">
        <f t="shared" si="2"/>
        <v>3659</v>
      </c>
      <c r="C36" s="166">
        <v>1789</v>
      </c>
      <c r="D36" s="166">
        <v>1870</v>
      </c>
      <c r="E36" s="167"/>
      <c r="F36" s="166">
        <f t="shared" si="1"/>
        <v>3677</v>
      </c>
      <c r="G36" s="166">
        <v>1799</v>
      </c>
      <c r="H36" s="166">
        <v>1878</v>
      </c>
    </row>
    <row r="37" spans="1:8" ht="18.75" customHeight="1">
      <c r="A37" s="165" t="s">
        <v>352</v>
      </c>
      <c r="B37" s="166">
        <f t="shared" si="2"/>
        <v>6274</v>
      </c>
      <c r="C37" s="166">
        <v>3148</v>
      </c>
      <c r="D37" s="166">
        <v>3126</v>
      </c>
      <c r="E37" s="167"/>
      <c r="F37" s="166">
        <f t="shared" si="1"/>
        <v>6304</v>
      </c>
      <c r="G37" s="166">
        <v>3161</v>
      </c>
      <c r="H37" s="166">
        <v>3143</v>
      </c>
    </row>
    <row r="38" spans="1:8" ht="18.75" customHeight="1">
      <c r="A38" s="163" t="s">
        <v>353</v>
      </c>
      <c r="B38" s="164">
        <f t="shared" si="2"/>
        <v>13350</v>
      </c>
      <c r="C38" s="164">
        <f>SUM(C39:C42)</f>
        <v>6614</v>
      </c>
      <c r="D38" s="164">
        <f>SUM(D39:D42)</f>
        <v>6736</v>
      </c>
      <c r="E38" s="164"/>
      <c r="F38" s="164">
        <f t="shared" si="1"/>
        <v>13385</v>
      </c>
      <c r="G38" s="164">
        <f>SUM(G39:G42)</f>
        <v>6621</v>
      </c>
      <c r="H38" s="164">
        <f>SUM(H39:H42)</f>
        <v>6764</v>
      </c>
    </row>
    <row r="39" spans="1:8" ht="18.75" customHeight="1">
      <c r="A39" s="165" t="s">
        <v>354</v>
      </c>
      <c r="B39" s="166">
        <f t="shared" si="2"/>
        <v>4468</v>
      </c>
      <c r="C39" s="166">
        <v>2226</v>
      </c>
      <c r="D39" s="166">
        <v>2242</v>
      </c>
      <c r="E39" s="167"/>
      <c r="F39" s="166">
        <f t="shared" si="1"/>
        <v>4469</v>
      </c>
      <c r="G39" s="166">
        <v>2224</v>
      </c>
      <c r="H39" s="166">
        <v>2245</v>
      </c>
    </row>
    <row r="40" spans="1:8" ht="18.75" customHeight="1">
      <c r="A40" s="165" t="s">
        <v>355</v>
      </c>
      <c r="B40" s="166">
        <f t="shared" si="2"/>
        <v>4246</v>
      </c>
      <c r="C40" s="166">
        <v>2096</v>
      </c>
      <c r="D40" s="166">
        <v>2150</v>
      </c>
      <c r="E40" s="167"/>
      <c r="F40" s="166">
        <f t="shared" si="1"/>
        <v>4236</v>
      </c>
      <c r="G40" s="166">
        <v>2085</v>
      </c>
      <c r="H40" s="166">
        <v>2151</v>
      </c>
    </row>
    <row r="41" spans="1:8" ht="18.75" customHeight="1">
      <c r="A41" s="165" t="s">
        <v>231</v>
      </c>
      <c r="B41" s="166">
        <f t="shared" si="2"/>
        <v>3189</v>
      </c>
      <c r="C41" s="166">
        <v>1587</v>
      </c>
      <c r="D41" s="166">
        <v>1602</v>
      </c>
      <c r="E41" s="167"/>
      <c r="F41" s="166">
        <f t="shared" si="1"/>
        <v>3233</v>
      </c>
      <c r="G41" s="166">
        <v>1608</v>
      </c>
      <c r="H41" s="166">
        <v>1625</v>
      </c>
    </row>
    <row r="42" spans="1:8" ht="18.75" customHeight="1">
      <c r="A42" s="165" t="s">
        <v>356</v>
      </c>
      <c r="B42" s="166">
        <f t="shared" si="2"/>
        <v>1447</v>
      </c>
      <c r="C42" s="166">
        <v>705</v>
      </c>
      <c r="D42" s="166">
        <v>742</v>
      </c>
      <c r="E42" s="167"/>
      <c r="F42" s="166">
        <f t="shared" si="1"/>
        <v>1447</v>
      </c>
      <c r="G42" s="166">
        <v>704</v>
      </c>
      <c r="H42" s="166">
        <v>743</v>
      </c>
    </row>
    <row r="43" spans="1:8" ht="18.75" customHeight="1">
      <c r="A43" s="163" t="s">
        <v>357</v>
      </c>
      <c r="B43" s="164">
        <f t="shared" si="2"/>
        <v>61529</v>
      </c>
      <c r="C43" s="164">
        <f>SUM(C44:C55)</f>
        <v>30585</v>
      </c>
      <c r="D43" s="164">
        <f>SUM(D44:D55)</f>
        <v>30944</v>
      </c>
      <c r="E43" s="164"/>
      <c r="F43" s="164">
        <f t="shared" si="1"/>
        <v>61700</v>
      </c>
      <c r="G43" s="164">
        <f>SUM(G44:G55)</f>
        <v>30682</v>
      </c>
      <c r="H43" s="164">
        <f>SUM(H44:H55)</f>
        <v>31018</v>
      </c>
    </row>
    <row r="44" spans="1:8" ht="18.75" customHeight="1">
      <c r="A44" s="165" t="s">
        <v>73</v>
      </c>
      <c r="B44" s="166">
        <f t="shared" si="2"/>
        <v>22953</v>
      </c>
      <c r="C44" s="166">
        <v>11174</v>
      </c>
      <c r="D44" s="166">
        <v>11779</v>
      </c>
      <c r="E44" s="167"/>
      <c r="F44" s="166">
        <f t="shared" si="1"/>
        <v>22936</v>
      </c>
      <c r="G44" s="166">
        <v>11181</v>
      </c>
      <c r="H44" s="166">
        <v>11755</v>
      </c>
    </row>
    <row r="45" spans="1:8" ht="18.75" customHeight="1">
      <c r="A45" s="165" t="s">
        <v>358</v>
      </c>
      <c r="B45" s="166">
        <f t="shared" si="2"/>
        <v>7262</v>
      </c>
      <c r="C45" s="166">
        <v>3659</v>
      </c>
      <c r="D45" s="166">
        <v>3603</v>
      </c>
      <c r="E45" s="167"/>
      <c r="F45" s="166">
        <f t="shared" si="1"/>
        <v>7263</v>
      </c>
      <c r="G45" s="166">
        <v>3653</v>
      </c>
      <c r="H45" s="166">
        <v>3610</v>
      </c>
    </row>
    <row r="46" spans="1:8" ht="18.75" customHeight="1">
      <c r="A46" s="165" t="s">
        <v>359</v>
      </c>
      <c r="B46" s="166">
        <f t="shared" si="2"/>
        <v>357</v>
      </c>
      <c r="C46" s="166">
        <v>199</v>
      </c>
      <c r="D46" s="166">
        <v>158</v>
      </c>
      <c r="E46" s="167"/>
      <c r="F46" s="166">
        <f t="shared" si="1"/>
        <v>358</v>
      </c>
      <c r="G46" s="166">
        <v>199</v>
      </c>
      <c r="H46" s="166">
        <v>159</v>
      </c>
    </row>
    <row r="47" spans="1:8" ht="18.75" customHeight="1">
      <c r="A47" s="165" t="s">
        <v>88</v>
      </c>
      <c r="B47" s="166">
        <f t="shared" si="2"/>
        <v>3270</v>
      </c>
      <c r="C47" s="166">
        <v>1700</v>
      </c>
      <c r="D47" s="166">
        <v>1570</v>
      </c>
      <c r="E47" s="167"/>
      <c r="F47" s="166">
        <f t="shared" si="1"/>
        <v>3292</v>
      </c>
      <c r="G47" s="166">
        <v>1719</v>
      </c>
      <c r="H47" s="166">
        <v>1573</v>
      </c>
    </row>
    <row r="48" spans="1:8" ht="18.75" customHeight="1">
      <c r="A48" s="165" t="s">
        <v>360</v>
      </c>
      <c r="B48" s="166">
        <f t="shared" si="2"/>
        <v>4419</v>
      </c>
      <c r="C48" s="166">
        <v>2234</v>
      </c>
      <c r="D48" s="166">
        <v>2185</v>
      </c>
      <c r="E48" s="167"/>
      <c r="F48" s="166">
        <f t="shared" si="1"/>
        <v>4427</v>
      </c>
      <c r="G48" s="166">
        <v>2238</v>
      </c>
      <c r="H48" s="166">
        <v>2189</v>
      </c>
    </row>
    <row r="49" spans="1:8" ht="18.75" customHeight="1">
      <c r="A49" s="165" t="s">
        <v>361</v>
      </c>
      <c r="B49" s="166">
        <f t="shared" si="2"/>
        <v>4095</v>
      </c>
      <c r="C49" s="166">
        <v>2061</v>
      </c>
      <c r="D49" s="166">
        <v>2034</v>
      </c>
      <c r="E49" s="167"/>
      <c r="F49" s="166">
        <f t="shared" si="1"/>
        <v>4116</v>
      </c>
      <c r="G49" s="166">
        <v>2075</v>
      </c>
      <c r="H49" s="166">
        <v>2041</v>
      </c>
    </row>
    <row r="50" spans="1:8" ht="18.75" customHeight="1">
      <c r="A50" s="165" t="s">
        <v>362</v>
      </c>
      <c r="B50" s="166">
        <f t="shared" si="2"/>
        <v>2082</v>
      </c>
      <c r="C50" s="166">
        <v>1053</v>
      </c>
      <c r="D50" s="166">
        <v>1029</v>
      </c>
      <c r="E50" s="167"/>
      <c r="F50" s="166">
        <f t="shared" si="1"/>
        <v>2089</v>
      </c>
      <c r="G50" s="166">
        <v>1058</v>
      </c>
      <c r="H50" s="166">
        <v>1031</v>
      </c>
    </row>
    <row r="51" spans="1:8" ht="18.75" customHeight="1">
      <c r="A51" s="165" t="s">
        <v>363</v>
      </c>
      <c r="B51" s="166">
        <f t="shared" si="2"/>
        <v>2017</v>
      </c>
      <c r="C51" s="166">
        <v>1028</v>
      </c>
      <c r="D51" s="166">
        <v>989</v>
      </c>
      <c r="E51" s="167"/>
      <c r="F51" s="166">
        <f t="shared" si="1"/>
        <v>2028</v>
      </c>
      <c r="G51" s="166">
        <v>1033</v>
      </c>
      <c r="H51" s="166">
        <v>995</v>
      </c>
    </row>
    <row r="52" spans="1:8" ht="18.75" customHeight="1">
      <c r="A52" s="165" t="s">
        <v>364</v>
      </c>
      <c r="B52" s="166">
        <f t="shared" si="2"/>
        <v>4103</v>
      </c>
      <c r="C52" s="166">
        <v>2006</v>
      </c>
      <c r="D52" s="166">
        <v>2097</v>
      </c>
      <c r="E52" s="167"/>
      <c r="F52" s="166">
        <f t="shared" si="1"/>
        <v>4137</v>
      </c>
      <c r="G52" s="166">
        <v>2021</v>
      </c>
      <c r="H52" s="166">
        <v>2116</v>
      </c>
    </row>
    <row r="53" spans="1:8" ht="18.75" customHeight="1">
      <c r="A53" s="165" t="s">
        <v>365</v>
      </c>
      <c r="B53" s="166">
        <f t="shared" si="2"/>
        <v>1627</v>
      </c>
      <c r="C53" s="166">
        <v>833</v>
      </c>
      <c r="D53" s="166">
        <v>794</v>
      </c>
      <c r="E53" s="167"/>
      <c r="F53" s="166">
        <f t="shared" si="1"/>
        <v>1629</v>
      </c>
      <c r="G53" s="166">
        <v>833</v>
      </c>
      <c r="H53" s="166">
        <v>796</v>
      </c>
    </row>
    <row r="54" spans="1:8" ht="18.75" customHeight="1">
      <c r="A54" s="165" t="s">
        <v>366</v>
      </c>
      <c r="B54" s="166">
        <f t="shared" si="2"/>
        <v>4864</v>
      </c>
      <c r="C54" s="166">
        <v>2390</v>
      </c>
      <c r="D54" s="166">
        <v>2474</v>
      </c>
      <c r="E54" s="167"/>
      <c r="F54" s="166">
        <f t="shared" si="1"/>
        <v>4866</v>
      </c>
      <c r="G54" s="166">
        <v>2394</v>
      </c>
      <c r="H54" s="166">
        <v>2472</v>
      </c>
    </row>
    <row r="55" spans="1:8" ht="18.75" customHeight="1">
      <c r="A55" s="165" t="s">
        <v>367</v>
      </c>
      <c r="B55" s="166">
        <f t="shared" si="2"/>
        <v>4480</v>
      </c>
      <c r="C55" s="166">
        <v>2248</v>
      </c>
      <c r="D55" s="166">
        <v>2232</v>
      </c>
      <c r="E55" s="167"/>
      <c r="F55" s="166">
        <f t="shared" si="1"/>
        <v>4559</v>
      </c>
      <c r="G55" s="166">
        <v>2278</v>
      </c>
      <c r="H55" s="166">
        <v>2281</v>
      </c>
    </row>
    <row r="56" spans="1:8" ht="18.75" customHeight="1">
      <c r="A56" s="163" t="s">
        <v>368</v>
      </c>
      <c r="B56" s="164">
        <f t="shared" si="2"/>
        <v>12171</v>
      </c>
      <c r="C56" s="164">
        <f>SUM(C57:C59)</f>
        <v>6126</v>
      </c>
      <c r="D56" s="164">
        <f>SUM(D57:D59)</f>
        <v>6045</v>
      </c>
      <c r="E56" s="164"/>
      <c r="F56" s="164">
        <f t="shared" si="1"/>
        <v>12203</v>
      </c>
      <c r="G56" s="164">
        <f>SUM(G57:G59)</f>
        <v>6138</v>
      </c>
      <c r="H56" s="164">
        <f>SUM(H57:H59)</f>
        <v>6065</v>
      </c>
    </row>
    <row r="57" spans="1:8" ht="18.75" customHeight="1">
      <c r="A57" s="165" t="s">
        <v>369</v>
      </c>
      <c r="B57" s="166">
        <f t="shared" si="2"/>
        <v>4859</v>
      </c>
      <c r="C57" s="166">
        <v>2455</v>
      </c>
      <c r="D57" s="166">
        <v>2404</v>
      </c>
      <c r="E57" s="167"/>
      <c r="F57" s="166">
        <f t="shared" si="1"/>
        <v>4870</v>
      </c>
      <c r="G57" s="166">
        <v>2463</v>
      </c>
      <c r="H57" s="166">
        <v>2407</v>
      </c>
    </row>
    <row r="58" spans="1:8" ht="18.75" customHeight="1">
      <c r="A58" s="165" t="s">
        <v>370</v>
      </c>
      <c r="B58" s="166">
        <f t="shared" si="2"/>
        <v>5393</v>
      </c>
      <c r="C58" s="166">
        <v>2717</v>
      </c>
      <c r="D58" s="166">
        <v>2676</v>
      </c>
      <c r="E58" s="167"/>
      <c r="F58" s="166">
        <f t="shared" si="1"/>
        <v>5414</v>
      </c>
      <c r="G58" s="166">
        <v>2726</v>
      </c>
      <c r="H58" s="166">
        <v>2688</v>
      </c>
    </row>
    <row r="59" spans="1:8" ht="18.75" customHeight="1">
      <c r="A59" s="165" t="s">
        <v>371</v>
      </c>
      <c r="B59" s="166">
        <f t="shared" si="2"/>
        <v>1919</v>
      </c>
      <c r="C59" s="166">
        <v>954</v>
      </c>
      <c r="D59" s="166">
        <v>965</v>
      </c>
      <c r="E59" s="167"/>
      <c r="F59" s="166">
        <f t="shared" si="1"/>
        <v>1919</v>
      </c>
      <c r="G59" s="166">
        <v>949</v>
      </c>
      <c r="H59" s="166">
        <v>970</v>
      </c>
    </row>
    <row r="60" spans="1:8" ht="18.75" customHeight="1">
      <c r="A60" s="163" t="s">
        <v>372</v>
      </c>
      <c r="B60" s="164">
        <f t="shared" si="2"/>
        <v>39729</v>
      </c>
      <c r="C60" s="164">
        <f>SUM(C61:C65)</f>
        <v>19508</v>
      </c>
      <c r="D60" s="164">
        <f>SUM(D61:D65)</f>
        <v>20221</v>
      </c>
      <c r="E60" s="164"/>
      <c r="F60" s="164">
        <f t="shared" si="1"/>
        <v>39875</v>
      </c>
      <c r="G60" s="164">
        <f>SUM(G61:G65)</f>
        <v>19576</v>
      </c>
      <c r="H60" s="164">
        <f>SUM(H61:H65)</f>
        <v>20299</v>
      </c>
    </row>
    <row r="61" spans="1:8" ht="18.75" customHeight="1">
      <c r="A61" s="165" t="s">
        <v>80</v>
      </c>
      <c r="B61" s="166">
        <f t="shared" si="2"/>
        <v>24074</v>
      </c>
      <c r="C61" s="166">
        <v>11666</v>
      </c>
      <c r="D61" s="166">
        <v>12408</v>
      </c>
      <c r="E61" s="167"/>
      <c r="F61" s="166">
        <f t="shared" si="1"/>
        <v>24191</v>
      </c>
      <c r="G61" s="166">
        <v>11728</v>
      </c>
      <c r="H61" s="166">
        <v>12463</v>
      </c>
    </row>
    <row r="62" spans="1:8" ht="18.75" customHeight="1">
      <c r="A62" s="165" t="s">
        <v>373</v>
      </c>
      <c r="B62" s="166">
        <f t="shared" si="2"/>
        <v>8251</v>
      </c>
      <c r="C62" s="166">
        <v>4081</v>
      </c>
      <c r="D62" s="166">
        <v>4170</v>
      </c>
      <c r="E62" s="167"/>
      <c r="F62" s="166">
        <f t="shared" si="1"/>
        <v>8277</v>
      </c>
      <c r="G62" s="166">
        <v>4092</v>
      </c>
      <c r="H62" s="166">
        <v>4185</v>
      </c>
    </row>
    <row r="63" spans="1:8" ht="18.75" customHeight="1">
      <c r="A63" s="165" t="s">
        <v>374</v>
      </c>
      <c r="B63" s="166">
        <f t="shared" si="2"/>
        <v>1691</v>
      </c>
      <c r="C63" s="166">
        <v>858</v>
      </c>
      <c r="D63" s="166">
        <v>833</v>
      </c>
      <c r="E63" s="167"/>
      <c r="F63" s="166">
        <f t="shared" si="1"/>
        <v>1694</v>
      </c>
      <c r="G63" s="166">
        <v>864</v>
      </c>
      <c r="H63" s="166">
        <v>830</v>
      </c>
    </row>
    <row r="64" spans="1:8" ht="18.75" customHeight="1">
      <c r="A64" s="165" t="s">
        <v>375</v>
      </c>
      <c r="B64" s="166">
        <f t="shared" si="2"/>
        <v>3154</v>
      </c>
      <c r="C64" s="166">
        <v>1600</v>
      </c>
      <c r="D64" s="166">
        <v>1554</v>
      </c>
      <c r="E64" s="167"/>
      <c r="F64" s="166">
        <f t="shared" si="1"/>
        <v>3145</v>
      </c>
      <c r="G64" s="166">
        <v>1584</v>
      </c>
      <c r="H64" s="166">
        <v>1561</v>
      </c>
    </row>
    <row r="65" spans="1:8" ht="18.75" customHeight="1">
      <c r="A65" s="165" t="s">
        <v>364</v>
      </c>
      <c r="B65" s="166">
        <f t="shared" si="2"/>
        <v>2559</v>
      </c>
      <c r="C65" s="166">
        <v>1303</v>
      </c>
      <c r="D65" s="166">
        <v>1256</v>
      </c>
      <c r="E65" s="167"/>
      <c r="F65" s="166">
        <f t="shared" si="1"/>
        <v>2568</v>
      </c>
      <c r="G65" s="166">
        <v>1308</v>
      </c>
      <c r="H65" s="166">
        <v>1260</v>
      </c>
    </row>
    <row r="66" spans="1:8" ht="18.75" customHeight="1">
      <c r="A66" s="163" t="s">
        <v>376</v>
      </c>
      <c r="B66" s="164">
        <f t="shared" si="2"/>
        <v>38217</v>
      </c>
      <c r="C66" s="164">
        <f>SUM(C67:C70)</f>
        <v>19546</v>
      </c>
      <c r="D66" s="164">
        <f>SUM(D67:D70)</f>
        <v>18671</v>
      </c>
      <c r="E66" s="164"/>
      <c r="F66" s="164">
        <f t="shared" si="1"/>
        <v>38505</v>
      </c>
      <c r="G66" s="164">
        <f>SUM(G67:G70)</f>
        <v>19692</v>
      </c>
      <c r="H66" s="164">
        <f>SUM(H67:H70)</f>
        <v>18813</v>
      </c>
    </row>
    <row r="67" spans="1:8" ht="18.75" customHeight="1">
      <c r="A67" s="165" t="s">
        <v>377</v>
      </c>
      <c r="B67" s="166">
        <f t="shared" si="2"/>
        <v>21916</v>
      </c>
      <c r="C67" s="166">
        <v>11102</v>
      </c>
      <c r="D67" s="166">
        <v>10814</v>
      </c>
      <c r="E67" s="167"/>
      <c r="F67" s="166">
        <f t="shared" si="1"/>
        <v>22069</v>
      </c>
      <c r="G67" s="166">
        <v>11178</v>
      </c>
      <c r="H67" s="166">
        <v>10891</v>
      </c>
    </row>
    <row r="68" spans="1:8" ht="18.75" customHeight="1">
      <c r="A68" s="165" t="s">
        <v>81</v>
      </c>
      <c r="B68" s="166">
        <f t="shared" si="2"/>
        <v>9282</v>
      </c>
      <c r="C68" s="166">
        <v>4817</v>
      </c>
      <c r="D68" s="166">
        <v>4465</v>
      </c>
      <c r="E68" s="167"/>
      <c r="F68" s="166">
        <f t="shared" si="1"/>
        <v>9347</v>
      </c>
      <c r="G68" s="166">
        <v>4850</v>
      </c>
      <c r="H68" s="166">
        <v>4497</v>
      </c>
    </row>
    <row r="69" spans="1:8" ht="18.75" customHeight="1">
      <c r="A69" s="165" t="s">
        <v>378</v>
      </c>
      <c r="B69" s="166">
        <f t="shared" si="2"/>
        <v>6558</v>
      </c>
      <c r="C69" s="166">
        <v>3393</v>
      </c>
      <c r="D69" s="166">
        <v>3165</v>
      </c>
      <c r="E69" s="167"/>
      <c r="F69" s="166">
        <f t="shared" si="1"/>
        <v>6624</v>
      </c>
      <c r="G69" s="166">
        <v>3425</v>
      </c>
      <c r="H69" s="166">
        <v>3199</v>
      </c>
    </row>
    <row r="70" spans="1:8" ht="18.75" customHeight="1">
      <c r="A70" s="177" t="s">
        <v>379</v>
      </c>
      <c r="B70" s="178">
        <f t="shared" si="2"/>
        <v>461</v>
      </c>
      <c r="C70" s="178">
        <v>234</v>
      </c>
      <c r="D70" s="178">
        <v>227</v>
      </c>
      <c r="E70" s="179"/>
      <c r="F70" s="178">
        <f t="shared" si="1"/>
        <v>465</v>
      </c>
      <c r="G70" s="178">
        <v>239</v>
      </c>
      <c r="H70" s="178">
        <v>226</v>
      </c>
    </row>
    <row r="71" spans="1:8" ht="6" customHeight="1">
      <c r="A71" s="167"/>
      <c r="B71" s="167"/>
      <c r="C71" s="167"/>
      <c r="D71" s="167"/>
      <c r="E71" s="167"/>
      <c r="F71" s="167"/>
      <c r="G71" s="167"/>
      <c r="H71" s="167"/>
    </row>
    <row r="72" spans="1:8">
      <c r="A72" s="139" t="s">
        <v>28</v>
      </c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28A4F-9DA4-492A-A852-3B1BDD27ADE9}">
  <dimension ref="A2:N69"/>
  <sheetViews>
    <sheetView showGridLines="0" zoomScale="90" zoomScaleNormal="90" workbookViewId="0">
      <selection activeCell="J4" sqref="J4"/>
    </sheetView>
  </sheetViews>
  <sheetFormatPr baseColWidth="10" defaultColWidth="11" defaultRowHeight="12.75"/>
  <cols>
    <col min="1" max="1" width="29.5703125" style="119" customWidth="1"/>
    <col min="2" max="2" width="15.5703125" style="119" bestFit="1" customWidth="1"/>
    <col min="3" max="4" width="14.140625" style="119" bestFit="1" customWidth="1"/>
    <col min="5" max="5" width="1.140625" style="119" customWidth="1"/>
    <col min="6" max="6" width="16.140625" style="119" customWidth="1"/>
    <col min="7" max="8" width="14.140625" style="119" bestFit="1" customWidth="1"/>
    <col min="9" max="254" width="11" style="119"/>
    <col min="255" max="255" width="29.5703125" style="119" customWidth="1"/>
    <col min="256" max="256" width="15.5703125" style="119" bestFit="1" customWidth="1"/>
    <col min="257" max="258" width="14.140625" style="119" bestFit="1" customWidth="1"/>
    <col min="259" max="259" width="1.140625" style="119" customWidth="1"/>
    <col min="260" max="260" width="16.140625" style="119" customWidth="1"/>
    <col min="261" max="262" width="14.140625" style="119" bestFit="1" customWidth="1"/>
    <col min="263" max="263" width="12.5703125" style="119" bestFit="1" customWidth="1"/>
    <col min="264" max="264" width="11.140625" style="119" bestFit="1" customWidth="1"/>
    <col min="265" max="510" width="11" style="119"/>
    <col min="511" max="511" width="29.5703125" style="119" customWidth="1"/>
    <col min="512" max="512" width="15.5703125" style="119" bestFit="1" customWidth="1"/>
    <col min="513" max="514" width="14.140625" style="119" bestFit="1" customWidth="1"/>
    <col min="515" max="515" width="1.140625" style="119" customWidth="1"/>
    <col min="516" max="516" width="16.140625" style="119" customWidth="1"/>
    <col min="517" max="518" width="14.140625" style="119" bestFit="1" customWidth="1"/>
    <col min="519" max="519" width="12.5703125" style="119" bestFit="1" customWidth="1"/>
    <col min="520" max="520" width="11.140625" style="119" bestFit="1" customWidth="1"/>
    <col min="521" max="766" width="11" style="119"/>
    <col min="767" max="767" width="29.5703125" style="119" customWidth="1"/>
    <col min="768" max="768" width="15.5703125" style="119" bestFit="1" customWidth="1"/>
    <col min="769" max="770" width="14.140625" style="119" bestFit="1" customWidth="1"/>
    <col min="771" max="771" width="1.140625" style="119" customWidth="1"/>
    <col min="772" max="772" width="16.140625" style="119" customWidth="1"/>
    <col min="773" max="774" width="14.140625" style="119" bestFit="1" customWidth="1"/>
    <col min="775" max="775" width="12.5703125" style="119" bestFit="1" customWidth="1"/>
    <col min="776" max="776" width="11.140625" style="119" bestFit="1" customWidth="1"/>
    <col min="777" max="1022" width="11" style="119"/>
    <col min="1023" max="1023" width="29.5703125" style="119" customWidth="1"/>
    <col min="1024" max="1024" width="15.5703125" style="119" bestFit="1" customWidth="1"/>
    <col min="1025" max="1026" width="14.140625" style="119" bestFit="1" customWidth="1"/>
    <col min="1027" max="1027" width="1.140625" style="119" customWidth="1"/>
    <col min="1028" max="1028" width="16.140625" style="119" customWidth="1"/>
    <col min="1029" max="1030" width="14.140625" style="119" bestFit="1" customWidth="1"/>
    <col min="1031" max="1031" width="12.5703125" style="119" bestFit="1" customWidth="1"/>
    <col min="1032" max="1032" width="11.140625" style="119" bestFit="1" customWidth="1"/>
    <col min="1033" max="1278" width="11" style="119"/>
    <col min="1279" max="1279" width="29.5703125" style="119" customWidth="1"/>
    <col min="1280" max="1280" width="15.5703125" style="119" bestFit="1" customWidth="1"/>
    <col min="1281" max="1282" width="14.140625" style="119" bestFit="1" customWidth="1"/>
    <col min="1283" max="1283" width="1.140625" style="119" customWidth="1"/>
    <col min="1284" max="1284" width="16.140625" style="119" customWidth="1"/>
    <col min="1285" max="1286" width="14.140625" style="119" bestFit="1" customWidth="1"/>
    <col min="1287" max="1287" width="12.5703125" style="119" bestFit="1" customWidth="1"/>
    <col min="1288" max="1288" width="11.140625" style="119" bestFit="1" customWidth="1"/>
    <col min="1289" max="1534" width="11" style="119"/>
    <col min="1535" max="1535" width="29.5703125" style="119" customWidth="1"/>
    <col min="1536" max="1536" width="15.5703125" style="119" bestFit="1" customWidth="1"/>
    <col min="1537" max="1538" width="14.140625" style="119" bestFit="1" customWidth="1"/>
    <col min="1539" max="1539" width="1.140625" style="119" customWidth="1"/>
    <col min="1540" max="1540" width="16.140625" style="119" customWidth="1"/>
    <col min="1541" max="1542" width="14.140625" style="119" bestFit="1" customWidth="1"/>
    <col min="1543" max="1543" width="12.5703125" style="119" bestFit="1" customWidth="1"/>
    <col min="1544" max="1544" width="11.140625" style="119" bestFit="1" customWidth="1"/>
    <col min="1545" max="1790" width="11" style="119"/>
    <col min="1791" max="1791" width="29.5703125" style="119" customWidth="1"/>
    <col min="1792" max="1792" width="15.5703125" style="119" bestFit="1" customWidth="1"/>
    <col min="1793" max="1794" width="14.140625" style="119" bestFit="1" customWidth="1"/>
    <col min="1795" max="1795" width="1.140625" style="119" customWidth="1"/>
    <col min="1796" max="1796" width="16.140625" style="119" customWidth="1"/>
    <col min="1797" max="1798" width="14.140625" style="119" bestFit="1" customWidth="1"/>
    <col min="1799" max="1799" width="12.5703125" style="119" bestFit="1" customWidth="1"/>
    <col min="1800" max="1800" width="11.140625" style="119" bestFit="1" customWidth="1"/>
    <col min="1801" max="2046" width="11" style="119"/>
    <col min="2047" max="2047" width="29.5703125" style="119" customWidth="1"/>
    <col min="2048" max="2048" width="15.5703125" style="119" bestFit="1" customWidth="1"/>
    <col min="2049" max="2050" width="14.140625" style="119" bestFit="1" customWidth="1"/>
    <col min="2051" max="2051" width="1.140625" style="119" customWidth="1"/>
    <col min="2052" max="2052" width="16.140625" style="119" customWidth="1"/>
    <col min="2053" max="2054" width="14.140625" style="119" bestFit="1" customWidth="1"/>
    <col min="2055" max="2055" width="12.5703125" style="119" bestFit="1" customWidth="1"/>
    <col min="2056" max="2056" width="11.140625" style="119" bestFit="1" customWidth="1"/>
    <col min="2057" max="2302" width="11" style="119"/>
    <col min="2303" max="2303" width="29.5703125" style="119" customWidth="1"/>
    <col min="2304" max="2304" width="15.5703125" style="119" bestFit="1" customWidth="1"/>
    <col min="2305" max="2306" width="14.140625" style="119" bestFit="1" customWidth="1"/>
    <col min="2307" max="2307" width="1.140625" style="119" customWidth="1"/>
    <col min="2308" max="2308" width="16.140625" style="119" customWidth="1"/>
    <col min="2309" max="2310" width="14.140625" style="119" bestFit="1" customWidth="1"/>
    <col min="2311" max="2311" width="12.5703125" style="119" bestFit="1" customWidth="1"/>
    <col min="2312" max="2312" width="11.140625" style="119" bestFit="1" customWidth="1"/>
    <col min="2313" max="2558" width="11" style="119"/>
    <col min="2559" max="2559" width="29.5703125" style="119" customWidth="1"/>
    <col min="2560" max="2560" width="15.5703125" style="119" bestFit="1" customWidth="1"/>
    <col min="2561" max="2562" width="14.140625" style="119" bestFit="1" customWidth="1"/>
    <col min="2563" max="2563" width="1.140625" style="119" customWidth="1"/>
    <col min="2564" max="2564" width="16.140625" style="119" customWidth="1"/>
    <col min="2565" max="2566" width="14.140625" style="119" bestFit="1" customWidth="1"/>
    <col min="2567" max="2567" width="12.5703125" style="119" bestFit="1" customWidth="1"/>
    <col min="2568" max="2568" width="11.140625" style="119" bestFit="1" customWidth="1"/>
    <col min="2569" max="2814" width="11" style="119"/>
    <col min="2815" max="2815" width="29.5703125" style="119" customWidth="1"/>
    <col min="2816" max="2816" width="15.5703125" style="119" bestFit="1" customWidth="1"/>
    <col min="2817" max="2818" width="14.140625" style="119" bestFit="1" customWidth="1"/>
    <col min="2819" max="2819" width="1.140625" style="119" customWidth="1"/>
    <col min="2820" max="2820" width="16.140625" style="119" customWidth="1"/>
    <col min="2821" max="2822" width="14.140625" style="119" bestFit="1" customWidth="1"/>
    <col min="2823" max="2823" width="12.5703125" style="119" bestFit="1" customWidth="1"/>
    <col min="2824" max="2824" width="11.140625" style="119" bestFit="1" customWidth="1"/>
    <col min="2825" max="3070" width="11" style="119"/>
    <col min="3071" max="3071" width="29.5703125" style="119" customWidth="1"/>
    <col min="3072" max="3072" width="15.5703125" style="119" bestFit="1" customWidth="1"/>
    <col min="3073" max="3074" width="14.140625" style="119" bestFit="1" customWidth="1"/>
    <col min="3075" max="3075" width="1.140625" style="119" customWidth="1"/>
    <col min="3076" max="3076" width="16.140625" style="119" customWidth="1"/>
    <col min="3077" max="3078" width="14.140625" style="119" bestFit="1" customWidth="1"/>
    <col min="3079" max="3079" width="12.5703125" style="119" bestFit="1" customWidth="1"/>
    <col min="3080" max="3080" width="11.140625" style="119" bestFit="1" customWidth="1"/>
    <col min="3081" max="3326" width="11" style="119"/>
    <col min="3327" max="3327" width="29.5703125" style="119" customWidth="1"/>
    <col min="3328" max="3328" width="15.5703125" style="119" bestFit="1" customWidth="1"/>
    <col min="3329" max="3330" width="14.140625" style="119" bestFit="1" customWidth="1"/>
    <col min="3331" max="3331" width="1.140625" style="119" customWidth="1"/>
    <col min="3332" max="3332" width="16.140625" style="119" customWidth="1"/>
    <col min="3333" max="3334" width="14.140625" style="119" bestFit="1" customWidth="1"/>
    <col min="3335" max="3335" width="12.5703125" style="119" bestFit="1" customWidth="1"/>
    <col min="3336" max="3336" width="11.140625" style="119" bestFit="1" customWidth="1"/>
    <col min="3337" max="3582" width="11" style="119"/>
    <col min="3583" max="3583" width="29.5703125" style="119" customWidth="1"/>
    <col min="3584" max="3584" width="15.5703125" style="119" bestFit="1" customWidth="1"/>
    <col min="3585" max="3586" width="14.140625" style="119" bestFit="1" customWidth="1"/>
    <col min="3587" max="3587" width="1.140625" style="119" customWidth="1"/>
    <col min="3588" max="3588" width="16.140625" style="119" customWidth="1"/>
    <col min="3589" max="3590" width="14.140625" style="119" bestFit="1" customWidth="1"/>
    <col min="3591" max="3591" width="12.5703125" style="119" bestFit="1" customWidth="1"/>
    <col min="3592" max="3592" width="11.140625" style="119" bestFit="1" customWidth="1"/>
    <col min="3593" max="3838" width="11" style="119"/>
    <col min="3839" max="3839" width="29.5703125" style="119" customWidth="1"/>
    <col min="3840" max="3840" width="15.5703125" style="119" bestFit="1" customWidth="1"/>
    <col min="3841" max="3842" width="14.140625" style="119" bestFit="1" customWidth="1"/>
    <col min="3843" max="3843" width="1.140625" style="119" customWidth="1"/>
    <col min="3844" max="3844" width="16.140625" style="119" customWidth="1"/>
    <col min="3845" max="3846" width="14.140625" style="119" bestFit="1" customWidth="1"/>
    <col min="3847" max="3847" width="12.5703125" style="119" bestFit="1" customWidth="1"/>
    <col min="3848" max="3848" width="11.140625" style="119" bestFit="1" customWidth="1"/>
    <col min="3849" max="4094" width="11" style="119"/>
    <col min="4095" max="4095" width="29.5703125" style="119" customWidth="1"/>
    <col min="4096" max="4096" width="15.5703125" style="119" bestFit="1" customWidth="1"/>
    <col min="4097" max="4098" width="14.140625" style="119" bestFit="1" customWidth="1"/>
    <col min="4099" max="4099" width="1.140625" style="119" customWidth="1"/>
    <col min="4100" max="4100" width="16.140625" style="119" customWidth="1"/>
    <col min="4101" max="4102" width="14.140625" style="119" bestFit="1" customWidth="1"/>
    <col min="4103" max="4103" width="12.5703125" style="119" bestFit="1" customWidth="1"/>
    <col min="4104" max="4104" width="11.140625" style="119" bestFit="1" customWidth="1"/>
    <col min="4105" max="4350" width="11" style="119"/>
    <col min="4351" max="4351" width="29.5703125" style="119" customWidth="1"/>
    <col min="4352" max="4352" width="15.5703125" style="119" bestFit="1" customWidth="1"/>
    <col min="4353" max="4354" width="14.140625" style="119" bestFit="1" customWidth="1"/>
    <col min="4355" max="4355" width="1.140625" style="119" customWidth="1"/>
    <col min="4356" max="4356" width="16.140625" style="119" customWidth="1"/>
    <col min="4357" max="4358" width="14.140625" style="119" bestFit="1" customWidth="1"/>
    <col min="4359" max="4359" width="12.5703125" style="119" bestFit="1" customWidth="1"/>
    <col min="4360" max="4360" width="11.140625" style="119" bestFit="1" customWidth="1"/>
    <col min="4361" max="4606" width="11" style="119"/>
    <col min="4607" max="4607" width="29.5703125" style="119" customWidth="1"/>
    <col min="4608" max="4608" width="15.5703125" style="119" bestFit="1" customWidth="1"/>
    <col min="4609" max="4610" width="14.140625" style="119" bestFit="1" customWidth="1"/>
    <col min="4611" max="4611" width="1.140625" style="119" customWidth="1"/>
    <col min="4612" max="4612" width="16.140625" style="119" customWidth="1"/>
    <col min="4613" max="4614" width="14.140625" style="119" bestFit="1" customWidth="1"/>
    <col min="4615" max="4615" width="12.5703125" style="119" bestFit="1" customWidth="1"/>
    <col min="4616" max="4616" width="11.140625" style="119" bestFit="1" customWidth="1"/>
    <col min="4617" max="4862" width="11" style="119"/>
    <col min="4863" max="4863" width="29.5703125" style="119" customWidth="1"/>
    <col min="4864" max="4864" width="15.5703125" style="119" bestFit="1" customWidth="1"/>
    <col min="4865" max="4866" width="14.140625" style="119" bestFit="1" customWidth="1"/>
    <col min="4867" max="4867" width="1.140625" style="119" customWidth="1"/>
    <col min="4868" max="4868" width="16.140625" style="119" customWidth="1"/>
    <col min="4869" max="4870" width="14.140625" style="119" bestFit="1" customWidth="1"/>
    <col min="4871" max="4871" width="12.5703125" style="119" bestFit="1" customWidth="1"/>
    <col min="4872" max="4872" width="11.140625" style="119" bestFit="1" customWidth="1"/>
    <col min="4873" max="5118" width="11" style="119"/>
    <col min="5119" max="5119" width="29.5703125" style="119" customWidth="1"/>
    <col min="5120" max="5120" width="15.5703125" style="119" bestFit="1" customWidth="1"/>
    <col min="5121" max="5122" width="14.140625" style="119" bestFit="1" customWidth="1"/>
    <col min="5123" max="5123" width="1.140625" style="119" customWidth="1"/>
    <col min="5124" max="5124" width="16.140625" style="119" customWidth="1"/>
    <col min="5125" max="5126" width="14.140625" style="119" bestFit="1" customWidth="1"/>
    <col min="5127" max="5127" width="12.5703125" style="119" bestFit="1" customWidth="1"/>
    <col min="5128" max="5128" width="11.140625" style="119" bestFit="1" customWidth="1"/>
    <col min="5129" max="5374" width="11" style="119"/>
    <col min="5375" max="5375" width="29.5703125" style="119" customWidth="1"/>
    <col min="5376" max="5376" width="15.5703125" style="119" bestFit="1" customWidth="1"/>
    <col min="5377" max="5378" width="14.140625" style="119" bestFit="1" customWidth="1"/>
    <col min="5379" max="5379" width="1.140625" style="119" customWidth="1"/>
    <col min="5380" max="5380" width="16.140625" style="119" customWidth="1"/>
    <col min="5381" max="5382" width="14.140625" style="119" bestFit="1" customWidth="1"/>
    <col min="5383" max="5383" width="12.5703125" style="119" bestFit="1" customWidth="1"/>
    <col min="5384" max="5384" width="11.140625" style="119" bestFit="1" customWidth="1"/>
    <col min="5385" max="5630" width="11" style="119"/>
    <col min="5631" max="5631" width="29.5703125" style="119" customWidth="1"/>
    <col min="5632" max="5632" width="15.5703125" style="119" bestFit="1" customWidth="1"/>
    <col min="5633" max="5634" width="14.140625" style="119" bestFit="1" customWidth="1"/>
    <col min="5635" max="5635" width="1.140625" style="119" customWidth="1"/>
    <col min="5636" max="5636" width="16.140625" style="119" customWidth="1"/>
    <col min="5637" max="5638" width="14.140625" style="119" bestFit="1" customWidth="1"/>
    <col min="5639" max="5639" width="12.5703125" style="119" bestFit="1" customWidth="1"/>
    <col min="5640" max="5640" width="11.140625" style="119" bestFit="1" customWidth="1"/>
    <col min="5641" max="5886" width="11" style="119"/>
    <col min="5887" max="5887" width="29.5703125" style="119" customWidth="1"/>
    <col min="5888" max="5888" width="15.5703125" style="119" bestFit="1" customWidth="1"/>
    <col min="5889" max="5890" width="14.140625" style="119" bestFit="1" customWidth="1"/>
    <col min="5891" max="5891" width="1.140625" style="119" customWidth="1"/>
    <col min="5892" max="5892" width="16.140625" style="119" customWidth="1"/>
    <col min="5893" max="5894" width="14.140625" style="119" bestFit="1" customWidth="1"/>
    <col min="5895" max="5895" width="12.5703125" style="119" bestFit="1" customWidth="1"/>
    <col min="5896" max="5896" width="11.140625" style="119" bestFit="1" customWidth="1"/>
    <col min="5897" max="6142" width="11" style="119"/>
    <col min="6143" max="6143" width="29.5703125" style="119" customWidth="1"/>
    <col min="6144" max="6144" width="15.5703125" style="119" bestFit="1" customWidth="1"/>
    <col min="6145" max="6146" width="14.140625" style="119" bestFit="1" customWidth="1"/>
    <col min="6147" max="6147" width="1.140625" style="119" customWidth="1"/>
    <col min="6148" max="6148" width="16.140625" style="119" customWidth="1"/>
    <col min="6149" max="6150" width="14.140625" style="119" bestFit="1" customWidth="1"/>
    <col min="6151" max="6151" width="12.5703125" style="119" bestFit="1" customWidth="1"/>
    <col min="6152" max="6152" width="11.140625" style="119" bestFit="1" customWidth="1"/>
    <col min="6153" max="6398" width="11" style="119"/>
    <col min="6399" max="6399" width="29.5703125" style="119" customWidth="1"/>
    <col min="6400" max="6400" width="15.5703125" style="119" bestFit="1" customWidth="1"/>
    <col min="6401" max="6402" width="14.140625" style="119" bestFit="1" customWidth="1"/>
    <col min="6403" max="6403" width="1.140625" style="119" customWidth="1"/>
    <col min="6404" max="6404" width="16.140625" style="119" customWidth="1"/>
    <col min="6405" max="6406" width="14.140625" style="119" bestFit="1" customWidth="1"/>
    <col min="6407" max="6407" width="12.5703125" style="119" bestFit="1" customWidth="1"/>
    <col min="6408" max="6408" width="11.140625" style="119" bestFit="1" customWidth="1"/>
    <col min="6409" max="6654" width="11" style="119"/>
    <col min="6655" max="6655" width="29.5703125" style="119" customWidth="1"/>
    <col min="6656" max="6656" width="15.5703125" style="119" bestFit="1" customWidth="1"/>
    <col min="6657" max="6658" width="14.140625" style="119" bestFit="1" customWidth="1"/>
    <col min="6659" max="6659" width="1.140625" style="119" customWidth="1"/>
    <col min="6660" max="6660" width="16.140625" style="119" customWidth="1"/>
    <col min="6661" max="6662" width="14.140625" style="119" bestFit="1" customWidth="1"/>
    <col min="6663" max="6663" width="12.5703125" style="119" bestFit="1" customWidth="1"/>
    <col min="6664" max="6664" width="11.140625" style="119" bestFit="1" customWidth="1"/>
    <col min="6665" max="6910" width="11" style="119"/>
    <col min="6911" max="6911" width="29.5703125" style="119" customWidth="1"/>
    <col min="6912" max="6912" width="15.5703125" style="119" bestFit="1" customWidth="1"/>
    <col min="6913" max="6914" width="14.140625" style="119" bestFit="1" customWidth="1"/>
    <col min="6915" max="6915" width="1.140625" style="119" customWidth="1"/>
    <col min="6916" max="6916" width="16.140625" style="119" customWidth="1"/>
    <col min="6917" max="6918" width="14.140625" style="119" bestFit="1" customWidth="1"/>
    <col min="6919" max="6919" width="12.5703125" style="119" bestFit="1" customWidth="1"/>
    <col min="6920" max="6920" width="11.140625" style="119" bestFit="1" customWidth="1"/>
    <col min="6921" max="7166" width="11" style="119"/>
    <col min="7167" max="7167" width="29.5703125" style="119" customWidth="1"/>
    <col min="7168" max="7168" width="15.5703125" style="119" bestFit="1" customWidth="1"/>
    <col min="7169" max="7170" width="14.140625" style="119" bestFit="1" customWidth="1"/>
    <col min="7171" max="7171" width="1.140625" style="119" customWidth="1"/>
    <col min="7172" max="7172" width="16.140625" style="119" customWidth="1"/>
    <col min="7173" max="7174" width="14.140625" style="119" bestFit="1" customWidth="1"/>
    <col min="7175" max="7175" width="12.5703125" style="119" bestFit="1" customWidth="1"/>
    <col min="7176" max="7176" width="11.140625" style="119" bestFit="1" customWidth="1"/>
    <col min="7177" max="7422" width="11" style="119"/>
    <col min="7423" max="7423" width="29.5703125" style="119" customWidth="1"/>
    <col min="7424" max="7424" width="15.5703125" style="119" bestFit="1" customWidth="1"/>
    <col min="7425" max="7426" width="14.140625" style="119" bestFit="1" customWidth="1"/>
    <col min="7427" max="7427" width="1.140625" style="119" customWidth="1"/>
    <col min="7428" max="7428" width="16.140625" style="119" customWidth="1"/>
    <col min="7429" max="7430" width="14.140625" style="119" bestFit="1" customWidth="1"/>
    <col min="7431" max="7431" width="12.5703125" style="119" bestFit="1" customWidth="1"/>
    <col min="7432" max="7432" width="11.140625" style="119" bestFit="1" customWidth="1"/>
    <col min="7433" max="7678" width="11" style="119"/>
    <col min="7679" max="7679" width="29.5703125" style="119" customWidth="1"/>
    <col min="7680" max="7680" width="15.5703125" style="119" bestFit="1" customWidth="1"/>
    <col min="7681" max="7682" width="14.140625" style="119" bestFit="1" customWidth="1"/>
    <col min="7683" max="7683" width="1.140625" style="119" customWidth="1"/>
    <col min="7684" max="7684" width="16.140625" style="119" customWidth="1"/>
    <col min="7685" max="7686" width="14.140625" style="119" bestFit="1" customWidth="1"/>
    <col min="7687" max="7687" width="12.5703125" style="119" bestFit="1" customWidth="1"/>
    <col min="7688" max="7688" width="11.140625" style="119" bestFit="1" customWidth="1"/>
    <col min="7689" max="7934" width="11" style="119"/>
    <col min="7935" max="7935" width="29.5703125" style="119" customWidth="1"/>
    <col min="7936" max="7936" width="15.5703125" style="119" bestFit="1" customWidth="1"/>
    <col min="7937" max="7938" width="14.140625" style="119" bestFit="1" customWidth="1"/>
    <col min="7939" max="7939" width="1.140625" style="119" customWidth="1"/>
    <col min="7940" max="7940" width="16.140625" style="119" customWidth="1"/>
    <col min="7941" max="7942" width="14.140625" style="119" bestFit="1" customWidth="1"/>
    <col min="7943" max="7943" width="12.5703125" style="119" bestFit="1" customWidth="1"/>
    <col min="7944" max="7944" width="11.140625" style="119" bestFit="1" customWidth="1"/>
    <col min="7945" max="8190" width="11" style="119"/>
    <col min="8191" max="8191" width="29.5703125" style="119" customWidth="1"/>
    <col min="8192" max="8192" width="15.5703125" style="119" bestFit="1" customWidth="1"/>
    <col min="8193" max="8194" width="14.140625" style="119" bestFit="1" customWidth="1"/>
    <col min="8195" max="8195" width="1.140625" style="119" customWidth="1"/>
    <col min="8196" max="8196" width="16.140625" style="119" customWidth="1"/>
    <col min="8197" max="8198" width="14.140625" style="119" bestFit="1" customWidth="1"/>
    <col min="8199" max="8199" width="12.5703125" style="119" bestFit="1" customWidth="1"/>
    <col min="8200" max="8200" width="11.140625" style="119" bestFit="1" customWidth="1"/>
    <col min="8201" max="8446" width="11" style="119"/>
    <col min="8447" max="8447" width="29.5703125" style="119" customWidth="1"/>
    <col min="8448" max="8448" width="15.5703125" style="119" bestFit="1" customWidth="1"/>
    <col min="8449" max="8450" width="14.140625" style="119" bestFit="1" customWidth="1"/>
    <col min="8451" max="8451" width="1.140625" style="119" customWidth="1"/>
    <col min="8452" max="8452" width="16.140625" style="119" customWidth="1"/>
    <col min="8453" max="8454" width="14.140625" style="119" bestFit="1" customWidth="1"/>
    <col min="8455" max="8455" width="12.5703125" style="119" bestFit="1" customWidth="1"/>
    <col min="8456" max="8456" width="11.140625" style="119" bestFit="1" customWidth="1"/>
    <col min="8457" max="8702" width="11" style="119"/>
    <col min="8703" max="8703" width="29.5703125" style="119" customWidth="1"/>
    <col min="8704" max="8704" width="15.5703125" style="119" bestFit="1" customWidth="1"/>
    <col min="8705" max="8706" width="14.140625" style="119" bestFit="1" customWidth="1"/>
    <col min="8707" max="8707" width="1.140625" style="119" customWidth="1"/>
    <col min="8708" max="8708" width="16.140625" style="119" customWidth="1"/>
    <col min="8709" max="8710" width="14.140625" style="119" bestFit="1" customWidth="1"/>
    <col min="8711" max="8711" width="12.5703125" style="119" bestFit="1" customWidth="1"/>
    <col min="8712" max="8712" width="11.140625" style="119" bestFit="1" customWidth="1"/>
    <col min="8713" max="8958" width="11" style="119"/>
    <col min="8959" max="8959" width="29.5703125" style="119" customWidth="1"/>
    <col min="8960" max="8960" width="15.5703125" style="119" bestFit="1" customWidth="1"/>
    <col min="8961" max="8962" width="14.140625" style="119" bestFit="1" customWidth="1"/>
    <col min="8963" max="8963" width="1.140625" style="119" customWidth="1"/>
    <col min="8964" max="8964" width="16.140625" style="119" customWidth="1"/>
    <col min="8965" max="8966" width="14.140625" style="119" bestFit="1" customWidth="1"/>
    <col min="8967" max="8967" width="12.5703125" style="119" bestFit="1" customWidth="1"/>
    <col min="8968" max="8968" width="11.140625" style="119" bestFit="1" customWidth="1"/>
    <col min="8969" max="9214" width="11" style="119"/>
    <col min="9215" max="9215" width="29.5703125" style="119" customWidth="1"/>
    <col min="9216" max="9216" width="15.5703125" style="119" bestFit="1" customWidth="1"/>
    <col min="9217" max="9218" width="14.140625" style="119" bestFit="1" customWidth="1"/>
    <col min="9219" max="9219" width="1.140625" style="119" customWidth="1"/>
    <col min="9220" max="9220" width="16.140625" style="119" customWidth="1"/>
    <col min="9221" max="9222" width="14.140625" style="119" bestFit="1" customWidth="1"/>
    <col min="9223" max="9223" width="12.5703125" style="119" bestFit="1" customWidth="1"/>
    <col min="9224" max="9224" width="11.140625" style="119" bestFit="1" customWidth="1"/>
    <col min="9225" max="9470" width="11" style="119"/>
    <col min="9471" max="9471" width="29.5703125" style="119" customWidth="1"/>
    <col min="9472" max="9472" width="15.5703125" style="119" bestFit="1" customWidth="1"/>
    <col min="9473" max="9474" width="14.140625" style="119" bestFit="1" customWidth="1"/>
    <col min="9475" max="9475" width="1.140625" style="119" customWidth="1"/>
    <col min="9476" max="9476" width="16.140625" style="119" customWidth="1"/>
    <col min="9477" max="9478" width="14.140625" style="119" bestFit="1" customWidth="1"/>
    <col min="9479" max="9479" width="12.5703125" style="119" bestFit="1" customWidth="1"/>
    <col min="9480" max="9480" width="11.140625" style="119" bestFit="1" customWidth="1"/>
    <col min="9481" max="9726" width="11" style="119"/>
    <col min="9727" max="9727" width="29.5703125" style="119" customWidth="1"/>
    <col min="9728" max="9728" width="15.5703125" style="119" bestFit="1" customWidth="1"/>
    <col min="9729" max="9730" width="14.140625" style="119" bestFit="1" customWidth="1"/>
    <col min="9731" max="9731" width="1.140625" style="119" customWidth="1"/>
    <col min="9732" max="9732" width="16.140625" style="119" customWidth="1"/>
    <col min="9733" max="9734" width="14.140625" style="119" bestFit="1" customWidth="1"/>
    <col min="9735" max="9735" width="12.5703125" style="119" bestFit="1" customWidth="1"/>
    <col min="9736" max="9736" width="11.140625" style="119" bestFit="1" customWidth="1"/>
    <col min="9737" max="9982" width="11" style="119"/>
    <col min="9983" max="9983" width="29.5703125" style="119" customWidth="1"/>
    <col min="9984" max="9984" width="15.5703125" style="119" bestFit="1" customWidth="1"/>
    <col min="9985" max="9986" width="14.140625" style="119" bestFit="1" customWidth="1"/>
    <col min="9987" max="9987" width="1.140625" style="119" customWidth="1"/>
    <col min="9988" max="9988" width="16.140625" style="119" customWidth="1"/>
    <col min="9989" max="9990" width="14.140625" style="119" bestFit="1" customWidth="1"/>
    <col min="9991" max="9991" width="12.5703125" style="119" bestFit="1" customWidth="1"/>
    <col min="9992" max="9992" width="11.140625" style="119" bestFit="1" customWidth="1"/>
    <col min="9993" max="10238" width="11" style="119"/>
    <col min="10239" max="10239" width="29.5703125" style="119" customWidth="1"/>
    <col min="10240" max="10240" width="15.5703125" style="119" bestFit="1" customWidth="1"/>
    <col min="10241" max="10242" width="14.140625" style="119" bestFit="1" customWidth="1"/>
    <col min="10243" max="10243" width="1.140625" style="119" customWidth="1"/>
    <col min="10244" max="10244" width="16.140625" style="119" customWidth="1"/>
    <col min="10245" max="10246" width="14.140625" style="119" bestFit="1" customWidth="1"/>
    <col min="10247" max="10247" width="12.5703125" style="119" bestFit="1" customWidth="1"/>
    <col min="10248" max="10248" width="11.140625" style="119" bestFit="1" customWidth="1"/>
    <col min="10249" max="10494" width="11" style="119"/>
    <col min="10495" max="10495" width="29.5703125" style="119" customWidth="1"/>
    <col min="10496" max="10496" width="15.5703125" style="119" bestFit="1" customWidth="1"/>
    <col min="10497" max="10498" width="14.140625" style="119" bestFit="1" customWidth="1"/>
    <col min="10499" max="10499" width="1.140625" style="119" customWidth="1"/>
    <col min="10500" max="10500" width="16.140625" style="119" customWidth="1"/>
    <col min="10501" max="10502" width="14.140625" style="119" bestFit="1" customWidth="1"/>
    <col min="10503" max="10503" width="12.5703125" style="119" bestFit="1" customWidth="1"/>
    <col min="10504" max="10504" width="11.140625" style="119" bestFit="1" customWidth="1"/>
    <col min="10505" max="10750" width="11" style="119"/>
    <col min="10751" max="10751" width="29.5703125" style="119" customWidth="1"/>
    <col min="10752" max="10752" width="15.5703125" style="119" bestFit="1" customWidth="1"/>
    <col min="10753" max="10754" width="14.140625" style="119" bestFit="1" customWidth="1"/>
    <col min="10755" max="10755" width="1.140625" style="119" customWidth="1"/>
    <col min="10756" max="10756" width="16.140625" style="119" customWidth="1"/>
    <col min="10757" max="10758" width="14.140625" style="119" bestFit="1" customWidth="1"/>
    <col min="10759" max="10759" width="12.5703125" style="119" bestFit="1" customWidth="1"/>
    <col min="10760" max="10760" width="11.140625" style="119" bestFit="1" customWidth="1"/>
    <col min="10761" max="11006" width="11" style="119"/>
    <col min="11007" max="11007" width="29.5703125" style="119" customWidth="1"/>
    <col min="11008" max="11008" width="15.5703125" style="119" bestFit="1" customWidth="1"/>
    <col min="11009" max="11010" width="14.140625" style="119" bestFit="1" customWidth="1"/>
    <col min="11011" max="11011" width="1.140625" style="119" customWidth="1"/>
    <col min="11012" max="11012" width="16.140625" style="119" customWidth="1"/>
    <col min="11013" max="11014" width="14.140625" style="119" bestFit="1" customWidth="1"/>
    <col min="11015" max="11015" width="12.5703125" style="119" bestFit="1" customWidth="1"/>
    <col min="11016" max="11016" width="11.140625" style="119" bestFit="1" customWidth="1"/>
    <col min="11017" max="11262" width="11" style="119"/>
    <col min="11263" max="11263" width="29.5703125" style="119" customWidth="1"/>
    <col min="11264" max="11264" width="15.5703125" style="119" bestFit="1" customWidth="1"/>
    <col min="11265" max="11266" width="14.140625" style="119" bestFit="1" customWidth="1"/>
    <col min="11267" max="11267" width="1.140625" style="119" customWidth="1"/>
    <col min="11268" max="11268" width="16.140625" style="119" customWidth="1"/>
    <col min="11269" max="11270" width="14.140625" style="119" bestFit="1" customWidth="1"/>
    <col min="11271" max="11271" width="12.5703125" style="119" bestFit="1" customWidth="1"/>
    <col min="11272" max="11272" width="11.140625" style="119" bestFit="1" customWidth="1"/>
    <col min="11273" max="11518" width="11" style="119"/>
    <col min="11519" max="11519" width="29.5703125" style="119" customWidth="1"/>
    <col min="11520" max="11520" width="15.5703125" style="119" bestFit="1" customWidth="1"/>
    <col min="11521" max="11522" width="14.140625" style="119" bestFit="1" customWidth="1"/>
    <col min="11523" max="11523" width="1.140625" style="119" customWidth="1"/>
    <col min="11524" max="11524" width="16.140625" style="119" customWidth="1"/>
    <col min="11525" max="11526" width="14.140625" style="119" bestFit="1" customWidth="1"/>
    <col min="11527" max="11527" width="12.5703125" style="119" bestFit="1" customWidth="1"/>
    <col min="11528" max="11528" width="11.140625" style="119" bestFit="1" customWidth="1"/>
    <col min="11529" max="11774" width="11" style="119"/>
    <col min="11775" max="11775" width="29.5703125" style="119" customWidth="1"/>
    <col min="11776" max="11776" width="15.5703125" style="119" bestFit="1" customWidth="1"/>
    <col min="11777" max="11778" width="14.140625" style="119" bestFit="1" customWidth="1"/>
    <col min="11779" max="11779" width="1.140625" style="119" customWidth="1"/>
    <col min="11780" max="11780" width="16.140625" style="119" customWidth="1"/>
    <col min="11781" max="11782" width="14.140625" style="119" bestFit="1" customWidth="1"/>
    <col min="11783" max="11783" width="12.5703125" style="119" bestFit="1" customWidth="1"/>
    <col min="11784" max="11784" width="11.140625" style="119" bestFit="1" customWidth="1"/>
    <col min="11785" max="12030" width="11" style="119"/>
    <col min="12031" max="12031" width="29.5703125" style="119" customWidth="1"/>
    <col min="12032" max="12032" width="15.5703125" style="119" bestFit="1" customWidth="1"/>
    <col min="12033" max="12034" width="14.140625" style="119" bestFit="1" customWidth="1"/>
    <col min="12035" max="12035" width="1.140625" style="119" customWidth="1"/>
    <col min="12036" max="12036" width="16.140625" style="119" customWidth="1"/>
    <col min="12037" max="12038" width="14.140625" style="119" bestFit="1" customWidth="1"/>
    <col min="12039" max="12039" width="12.5703125" style="119" bestFit="1" customWidth="1"/>
    <col min="12040" max="12040" width="11.140625" style="119" bestFit="1" customWidth="1"/>
    <col min="12041" max="12286" width="11" style="119"/>
    <col min="12287" max="12287" width="29.5703125" style="119" customWidth="1"/>
    <col min="12288" max="12288" width="15.5703125" style="119" bestFit="1" customWidth="1"/>
    <col min="12289" max="12290" width="14.140625" style="119" bestFit="1" customWidth="1"/>
    <col min="12291" max="12291" width="1.140625" style="119" customWidth="1"/>
    <col min="12292" max="12292" width="16.140625" style="119" customWidth="1"/>
    <col min="12293" max="12294" width="14.140625" style="119" bestFit="1" customWidth="1"/>
    <col min="12295" max="12295" width="12.5703125" style="119" bestFit="1" customWidth="1"/>
    <col min="12296" max="12296" width="11.140625" style="119" bestFit="1" customWidth="1"/>
    <col min="12297" max="12542" width="11" style="119"/>
    <col min="12543" max="12543" width="29.5703125" style="119" customWidth="1"/>
    <col min="12544" max="12544" width="15.5703125" style="119" bestFit="1" customWidth="1"/>
    <col min="12545" max="12546" width="14.140625" style="119" bestFit="1" customWidth="1"/>
    <col min="12547" max="12547" width="1.140625" style="119" customWidth="1"/>
    <col min="12548" max="12548" width="16.140625" style="119" customWidth="1"/>
    <col min="12549" max="12550" width="14.140625" style="119" bestFit="1" customWidth="1"/>
    <col min="12551" max="12551" width="12.5703125" style="119" bestFit="1" customWidth="1"/>
    <col min="12552" max="12552" width="11.140625" style="119" bestFit="1" customWidth="1"/>
    <col min="12553" max="12798" width="11" style="119"/>
    <col min="12799" max="12799" width="29.5703125" style="119" customWidth="1"/>
    <col min="12800" max="12800" width="15.5703125" style="119" bestFit="1" customWidth="1"/>
    <col min="12801" max="12802" width="14.140625" style="119" bestFit="1" customWidth="1"/>
    <col min="12803" max="12803" width="1.140625" style="119" customWidth="1"/>
    <col min="12804" max="12804" width="16.140625" style="119" customWidth="1"/>
    <col min="12805" max="12806" width="14.140625" style="119" bestFit="1" customWidth="1"/>
    <col min="12807" max="12807" width="12.5703125" style="119" bestFit="1" customWidth="1"/>
    <col min="12808" max="12808" width="11.140625" style="119" bestFit="1" customWidth="1"/>
    <col min="12809" max="13054" width="11" style="119"/>
    <col min="13055" max="13055" width="29.5703125" style="119" customWidth="1"/>
    <col min="13056" max="13056" width="15.5703125" style="119" bestFit="1" customWidth="1"/>
    <col min="13057" max="13058" width="14.140625" style="119" bestFit="1" customWidth="1"/>
    <col min="13059" max="13059" width="1.140625" style="119" customWidth="1"/>
    <col min="13060" max="13060" width="16.140625" style="119" customWidth="1"/>
    <col min="13061" max="13062" width="14.140625" style="119" bestFit="1" customWidth="1"/>
    <col min="13063" max="13063" width="12.5703125" style="119" bestFit="1" customWidth="1"/>
    <col min="13064" max="13064" width="11.140625" style="119" bestFit="1" customWidth="1"/>
    <col min="13065" max="13310" width="11" style="119"/>
    <col min="13311" max="13311" width="29.5703125" style="119" customWidth="1"/>
    <col min="13312" max="13312" width="15.5703125" style="119" bestFit="1" customWidth="1"/>
    <col min="13313" max="13314" width="14.140625" style="119" bestFit="1" customWidth="1"/>
    <col min="13315" max="13315" width="1.140625" style="119" customWidth="1"/>
    <col min="13316" max="13316" width="16.140625" style="119" customWidth="1"/>
    <col min="13317" max="13318" width="14.140625" style="119" bestFit="1" customWidth="1"/>
    <col min="13319" max="13319" width="12.5703125" style="119" bestFit="1" customWidth="1"/>
    <col min="13320" max="13320" width="11.140625" style="119" bestFit="1" customWidth="1"/>
    <col min="13321" max="13566" width="11" style="119"/>
    <col min="13567" max="13567" width="29.5703125" style="119" customWidth="1"/>
    <col min="13568" max="13568" width="15.5703125" style="119" bestFit="1" customWidth="1"/>
    <col min="13569" max="13570" width="14.140625" style="119" bestFit="1" customWidth="1"/>
    <col min="13571" max="13571" width="1.140625" style="119" customWidth="1"/>
    <col min="13572" max="13572" width="16.140625" style="119" customWidth="1"/>
    <col min="13573" max="13574" width="14.140625" style="119" bestFit="1" customWidth="1"/>
    <col min="13575" max="13575" width="12.5703125" style="119" bestFit="1" customWidth="1"/>
    <col min="13576" max="13576" width="11.140625" style="119" bestFit="1" customWidth="1"/>
    <col min="13577" max="13822" width="11" style="119"/>
    <col min="13823" max="13823" width="29.5703125" style="119" customWidth="1"/>
    <col min="13824" max="13824" width="15.5703125" style="119" bestFit="1" customWidth="1"/>
    <col min="13825" max="13826" width="14.140625" style="119" bestFit="1" customWidth="1"/>
    <col min="13827" max="13827" width="1.140625" style="119" customWidth="1"/>
    <col min="13828" max="13828" width="16.140625" style="119" customWidth="1"/>
    <col min="13829" max="13830" width="14.140625" style="119" bestFit="1" customWidth="1"/>
    <col min="13831" max="13831" width="12.5703125" style="119" bestFit="1" customWidth="1"/>
    <col min="13832" max="13832" width="11.140625" style="119" bestFit="1" customWidth="1"/>
    <col min="13833" max="14078" width="11" style="119"/>
    <col min="14079" max="14079" width="29.5703125" style="119" customWidth="1"/>
    <col min="14080" max="14080" width="15.5703125" style="119" bestFit="1" customWidth="1"/>
    <col min="14081" max="14082" width="14.140625" style="119" bestFit="1" customWidth="1"/>
    <col min="14083" max="14083" width="1.140625" style="119" customWidth="1"/>
    <col min="14084" max="14084" width="16.140625" style="119" customWidth="1"/>
    <col min="14085" max="14086" width="14.140625" style="119" bestFit="1" customWidth="1"/>
    <col min="14087" max="14087" width="12.5703125" style="119" bestFit="1" customWidth="1"/>
    <col min="14088" max="14088" width="11.140625" style="119" bestFit="1" customWidth="1"/>
    <col min="14089" max="14334" width="11" style="119"/>
    <col min="14335" max="14335" width="29.5703125" style="119" customWidth="1"/>
    <col min="14336" max="14336" width="15.5703125" style="119" bestFit="1" customWidth="1"/>
    <col min="14337" max="14338" width="14.140625" style="119" bestFit="1" customWidth="1"/>
    <col min="14339" max="14339" width="1.140625" style="119" customWidth="1"/>
    <col min="14340" max="14340" width="16.140625" style="119" customWidth="1"/>
    <col min="14341" max="14342" width="14.140625" style="119" bestFit="1" customWidth="1"/>
    <col min="14343" max="14343" width="12.5703125" style="119" bestFit="1" customWidth="1"/>
    <col min="14344" max="14344" width="11.140625" style="119" bestFit="1" customWidth="1"/>
    <col min="14345" max="14590" width="11" style="119"/>
    <col min="14591" max="14591" width="29.5703125" style="119" customWidth="1"/>
    <col min="14592" max="14592" width="15.5703125" style="119" bestFit="1" customWidth="1"/>
    <col min="14593" max="14594" width="14.140625" style="119" bestFit="1" customWidth="1"/>
    <col min="14595" max="14595" width="1.140625" style="119" customWidth="1"/>
    <col min="14596" max="14596" width="16.140625" style="119" customWidth="1"/>
    <col min="14597" max="14598" width="14.140625" style="119" bestFit="1" customWidth="1"/>
    <col min="14599" max="14599" width="12.5703125" style="119" bestFit="1" customWidth="1"/>
    <col min="14600" max="14600" width="11.140625" style="119" bestFit="1" customWidth="1"/>
    <col min="14601" max="14846" width="11" style="119"/>
    <col min="14847" max="14847" width="29.5703125" style="119" customWidth="1"/>
    <col min="14848" max="14848" width="15.5703125" style="119" bestFit="1" customWidth="1"/>
    <col min="14849" max="14850" width="14.140625" style="119" bestFit="1" customWidth="1"/>
    <col min="14851" max="14851" width="1.140625" style="119" customWidth="1"/>
    <col min="14852" max="14852" width="16.140625" style="119" customWidth="1"/>
    <col min="14853" max="14854" width="14.140625" style="119" bestFit="1" customWidth="1"/>
    <col min="14855" max="14855" width="12.5703125" style="119" bestFit="1" customWidth="1"/>
    <col min="14856" max="14856" width="11.140625" style="119" bestFit="1" customWidth="1"/>
    <col min="14857" max="15102" width="11" style="119"/>
    <col min="15103" max="15103" width="29.5703125" style="119" customWidth="1"/>
    <col min="15104" max="15104" width="15.5703125" style="119" bestFit="1" customWidth="1"/>
    <col min="15105" max="15106" width="14.140625" style="119" bestFit="1" customWidth="1"/>
    <col min="15107" max="15107" width="1.140625" style="119" customWidth="1"/>
    <col min="15108" max="15108" width="16.140625" style="119" customWidth="1"/>
    <col min="15109" max="15110" width="14.140625" style="119" bestFit="1" customWidth="1"/>
    <col min="15111" max="15111" width="12.5703125" style="119" bestFit="1" customWidth="1"/>
    <col min="15112" max="15112" width="11.140625" style="119" bestFit="1" customWidth="1"/>
    <col min="15113" max="15358" width="11" style="119"/>
    <col min="15359" max="15359" width="29.5703125" style="119" customWidth="1"/>
    <col min="15360" max="15360" width="15.5703125" style="119" bestFit="1" customWidth="1"/>
    <col min="15361" max="15362" width="14.140625" style="119" bestFit="1" customWidth="1"/>
    <col min="15363" max="15363" width="1.140625" style="119" customWidth="1"/>
    <col min="15364" max="15364" width="16.140625" style="119" customWidth="1"/>
    <col min="15365" max="15366" width="14.140625" style="119" bestFit="1" customWidth="1"/>
    <col min="15367" max="15367" width="12.5703125" style="119" bestFit="1" customWidth="1"/>
    <col min="15368" max="15368" width="11.140625" style="119" bestFit="1" customWidth="1"/>
    <col min="15369" max="15614" width="11" style="119"/>
    <col min="15615" max="15615" width="29.5703125" style="119" customWidth="1"/>
    <col min="15616" max="15616" width="15.5703125" style="119" bestFit="1" customWidth="1"/>
    <col min="15617" max="15618" width="14.140625" style="119" bestFit="1" customWidth="1"/>
    <col min="15619" max="15619" width="1.140625" style="119" customWidth="1"/>
    <col min="15620" max="15620" width="16.140625" style="119" customWidth="1"/>
    <col min="15621" max="15622" width="14.140625" style="119" bestFit="1" customWidth="1"/>
    <col min="15623" max="15623" width="12.5703125" style="119" bestFit="1" customWidth="1"/>
    <col min="15624" max="15624" width="11.140625" style="119" bestFit="1" customWidth="1"/>
    <col min="15625" max="15870" width="11" style="119"/>
    <col min="15871" max="15871" width="29.5703125" style="119" customWidth="1"/>
    <col min="15872" max="15872" width="15.5703125" style="119" bestFit="1" customWidth="1"/>
    <col min="15873" max="15874" width="14.140625" style="119" bestFit="1" customWidth="1"/>
    <col min="15875" max="15875" width="1.140625" style="119" customWidth="1"/>
    <col min="15876" max="15876" width="16.140625" style="119" customWidth="1"/>
    <col min="15877" max="15878" width="14.140625" style="119" bestFit="1" customWidth="1"/>
    <col min="15879" max="15879" width="12.5703125" style="119" bestFit="1" customWidth="1"/>
    <col min="15880" max="15880" width="11.140625" style="119" bestFit="1" customWidth="1"/>
    <col min="15881" max="16126" width="11" style="119"/>
    <col min="16127" max="16127" width="29.5703125" style="119" customWidth="1"/>
    <col min="16128" max="16128" width="15.5703125" style="119" bestFit="1" customWidth="1"/>
    <col min="16129" max="16130" width="14.140625" style="119" bestFit="1" customWidth="1"/>
    <col min="16131" max="16131" width="1.140625" style="119" customWidth="1"/>
    <col min="16132" max="16132" width="16.140625" style="119" customWidth="1"/>
    <col min="16133" max="16134" width="14.140625" style="119" bestFit="1" customWidth="1"/>
    <col min="16135" max="16135" width="12.5703125" style="119" bestFit="1" customWidth="1"/>
    <col min="16136" max="16136" width="11.140625" style="119" bestFit="1" customWidth="1"/>
    <col min="16137" max="16384" width="11" style="119"/>
  </cols>
  <sheetData>
    <row r="2" spans="1:14" ht="18" customHeight="1">
      <c r="A2" s="118" t="s">
        <v>380</v>
      </c>
      <c r="B2" s="118"/>
      <c r="C2" s="118"/>
      <c r="D2" s="118"/>
      <c r="E2" s="118"/>
      <c r="F2" s="118"/>
      <c r="G2" s="118"/>
      <c r="H2" s="118"/>
    </row>
    <row r="3" spans="1:14" ht="18" customHeight="1">
      <c r="A3" s="140" t="s">
        <v>381</v>
      </c>
      <c r="B3" s="140"/>
      <c r="C3" s="140"/>
      <c r="D3" s="140"/>
      <c r="E3" s="140"/>
      <c r="F3" s="140"/>
      <c r="G3" s="140"/>
      <c r="H3" s="140"/>
    </row>
    <row r="4" spans="1:14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  <c r="I4" s="119"/>
      <c r="J4" s="119"/>
      <c r="K4" s="119"/>
      <c r="L4" s="119"/>
      <c r="M4" s="119"/>
      <c r="N4" s="119"/>
    </row>
    <row r="5" spans="1:14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  <c r="I5" s="119"/>
      <c r="J5" s="119"/>
      <c r="K5" s="119"/>
      <c r="L5" s="119"/>
      <c r="M5" s="119"/>
      <c r="N5" s="119"/>
    </row>
    <row r="6" spans="1:14" s="143" customFormat="1" ht="20.25" customHeight="1">
      <c r="A6" s="457" t="s">
        <v>118</v>
      </c>
      <c r="B6" s="465" t="s">
        <v>10</v>
      </c>
      <c r="C6" s="465"/>
      <c r="D6" s="465"/>
      <c r="E6" s="465"/>
      <c r="F6" s="465"/>
      <c r="G6" s="465"/>
      <c r="H6" s="465"/>
    </row>
    <row r="7" spans="1:14" s="143" customFormat="1" ht="16.5" customHeight="1">
      <c r="A7" s="458"/>
      <c r="B7" s="466" t="s">
        <v>12</v>
      </c>
      <c r="C7" s="466"/>
      <c r="D7" s="466"/>
      <c r="E7" s="466"/>
      <c r="F7" s="466" t="s">
        <v>13</v>
      </c>
      <c r="G7" s="466"/>
      <c r="H7" s="466"/>
    </row>
    <row r="8" spans="1:14" s="143" customFormat="1" ht="20.25" customHeight="1">
      <c r="A8" s="459"/>
      <c r="B8" s="172" t="s">
        <v>34</v>
      </c>
      <c r="C8" s="172" t="s">
        <v>17</v>
      </c>
      <c r="D8" s="172" t="s">
        <v>18</v>
      </c>
      <c r="E8" s="176"/>
      <c r="F8" s="172" t="s">
        <v>34</v>
      </c>
      <c r="G8" s="172" t="s">
        <v>17</v>
      </c>
      <c r="H8" s="172" t="s">
        <v>18</v>
      </c>
    </row>
    <row r="9" spans="1:14" ht="18.75" customHeight="1">
      <c r="A9" s="173" t="s">
        <v>382</v>
      </c>
      <c r="B9" s="174">
        <f>B10+B16+B24+B33+B40+B46+B51+B55+B59+B62</f>
        <v>377791</v>
      </c>
      <c r="C9" s="174">
        <f>C10+C16+C24+C33+C40+C46+C51+C55+C59+C62</f>
        <v>184886</v>
      </c>
      <c r="D9" s="174">
        <f>D10+D16+D24+D33+D40+D46+D51+D55+D59+D62</f>
        <v>192905</v>
      </c>
      <c r="E9" s="174"/>
      <c r="F9" s="174">
        <f>F10+F16+F24+F33+F40+F46+F51+F55+F59+F62</f>
        <v>380074</v>
      </c>
      <c r="G9" s="174">
        <f>G10+G16+G24+G33+G40+G46+G51+G55+G59+G62</f>
        <v>185898</v>
      </c>
      <c r="H9" s="174">
        <f>H10+H16+H24+H33+H40+H46+H51+H55+H59+H62</f>
        <v>194176</v>
      </c>
    </row>
    <row r="10" spans="1:14" ht="18.75" customHeight="1">
      <c r="A10" s="163" t="s">
        <v>383</v>
      </c>
      <c r="B10" s="164">
        <f>C10+D10</f>
        <v>106426</v>
      </c>
      <c r="C10" s="164">
        <f>SUM(C11:C15)</f>
        <v>51136</v>
      </c>
      <c r="D10" s="164">
        <f>SUM(D11:D15)</f>
        <v>55290</v>
      </c>
      <c r="E10" s="164"/>
      <c r="F10" s="164">
        <f>G10+H10</f>
        <v>106937</v>
      </c>
      <c r="G10" s="164">
        <f>SUM(G11:G15)</f>
        <v>51339</v>
      </c>
      <c r="H10" s="164">
        <f>SUM(H11:H15)</f>
        <v>55598</v>
      </c>
    </row>
    <row r="11" spans="1:14" ht="15" customHeight="1">
      <c r="A11" s="165" t="s">
        <v>22</v>
      </c>
      <c r="B11" s="166">
        <f t="shared" ref="B11:B67" si="0">C11+D11</f>
        <v>16644</v>
      </c>
      <c r="C11" s="166">
        <v>8061</v>
      </c>
      <c r="D11" s="166">
        <v>8583</v>
      </c>
      <c r="E11" s="167"/>
      <c r="F11" s="166">
        <f t="shared" ref="F11:F67" si="1">G11+H11</f>
        <v>16570</v>
      </c>
      <c r="G11" s="166">
        <v>8018</v>
      </c>
      <c r="H11" s="166">
        <v>8552</v>
      </c>
    </row>
    <row r="12" spans="1:14" ht="15" customHeight="1">
      <c r="A12" s="165" t="s">
        <v>212</v>
      </c>
      <c r="B12" s="166">
        <f t="shared" si="0"/>
        <v>24298</v>
      </c>
      <c r="C12" s="166">
        <v>11500</v>
      </c>
      <c r="D12" s="166">
        <v>12798</v>
      </c>
      <c r="E12" s="167"/>
      <c r="F12" s="166">
        <f t="shared" si="1"/>
        <v>24463</v>
      </c>
      <c r="G12" s="166">
        <v>11587</v>
      </c>
      <c r="H12" s="166">
        <v>12876</v>
      </c>
    </row>
    <row r="13" spans="1:14" ht="15" customHeight="1">
      <c r="A13" s="165" t="s">
        <v>174</v>
      </c>
      <c r="B13" s="166">
        <f t="shared" si="0"/>
        <v>39960</v>
      </c>
      <c r="C13" s="166">
        <v>19058</v>
      </c>
      <c r="D13" s="166">
        <v>20902</v>
      </c>
      <c r="E13" s="167"/>
      <c r="F13" s="166">
        <f t="shared" si="1"/>
        <v>40128</v>
      </c>
      <c r="G13" s="166">
        <v>19118</v>
      </c>
      <c r="H13" s="166">
        <v>21010</v>
      </c>
    </row>
    <row r="14" spans="1:14" ht="15" customHeight="1">
      <c r="A14" s="165" t="s">
        <v>384</v>
      </c>
      <c r="B14" s="166">
        <f t="shared" si="0"/>
        <v>24855</v>
      </c>
      <c r="C14" s="166">
        <v>12161</v>
      </c>
      <c r="D14" s="166">
        <v>12694</v>
      </c>
      <c r="E14" s="167"/>
      <c r="F14" s="166">
        <f t="shared" si="1"/>
        <v>25104</v>
      </c>
      <c r="G14" s="166">
        <v>12257</v>
      </c>
      <c r="H14" s="166">
        <v>12847</v>
      </c>
    </row>
    <row r="15" spans="1:14" ht="15" customHeight="1">
      <c r="A15" s="165" t="s">
        <v>385</v>
      </c>
      <c r="B15" s="166">
        <f t="shared" si="0"/>
        <v>669</v>
      </c>
      <c r="C15" s="166">
        <v>356</v>
      </c>
      <c r="D15" s="166">
        <v>313</v>
      </c>
      <c r="E15" s="167"/>
      <c r="F15" s="166">
        <f t="shared" si="1"/>
        <v>672</v>
      </c>
      <c r="G15" s="166">
        <v>359</v>
      </c>
      <c r="H15" s="166">
        <v>313</v>
      </c>
    </row>
    <row r="16" spans="1:14" ht="18.75" customHeight="1">
      <c r="A16" s="163" t="s">
        <v>386</v>
      </c>
      <c r="B16" s="164">
        <f t="shared" si="0"/>
        <v>36934</v>
      </c>
      <c r="C16" s="164">
        <f>SUM(C17:C23)</f>
        <v>17989</v>
      </c>
      <c r="D16" s="164">
        <f>SUM(D17:D23)</f>
        <v>18945</v>
      </c>
      <c r="E16" s="164"/>
      <c r="F16" s="164">
        <f t="shared" si="1"/>
        <v>37063</v>
      </c>
      <c r="G16" s="164">
        <f>SUM(G17:G23)</f>
        <v>18015</v>
      </c>
      <c r="H16" s="164">
        <f>SUM(H17:H23)</f>
        <v>19048</v>
      </c>
    </row>
    <row r="17" spans="1:8" ht="15" customHeight="1">
      <c r="A17" s="165" t="s">
        <v>77</v>
      </c>
      <c r="B17" s="166">
        <f t="shared" si="0"/>
        <v>6021</v>
      </c>
      <c r="C17" s="166">
        <v>2904</v>
      </c>
      <c r="D17" s="166">
        <v>3117</v>
      </c>
      <c r="E17" s="167"/>
      <c r="F17" s="166">
        <f t="shared" si="1"/>
        <v>6023</v>
      </c>
      <c r="G17" s="166">
        <v>2909</v>
      </c>
      <c r="H17" s="166">
        <v>3114</v>
      </c>
    </row>
    <row r="18" spans="1:8" ht="15" customHeight="1">
      <c r="A18" s="165" t="s">
        <v>210</v>
      </c>
      <c r="B18" s="166">
        <f t="shared" si="0"/>
        <v>6413</v>
      </c>
      <c r="C18" s="166">
        <v>3085</v>
      </c>
      <c r="D18" s="166">
        <v>3328</v>
      </c>
      <c r="E18" s="167"/>
      <c r="F18" s="166">
        <f t="shared" si="1"/>
        <v>6461</v>
      </c>
      <c r="G18" s="166">
        <v>3097</v>
      </c>
      <c r="H18" s="166">
        <v>3364</v>
      </c>
    </row>
    <row r="19" spans="1:8" ht="15" customHeight="1">
      <c r="A19" s="165" t="s">
        <v>84</v>
      </c>
      <c r="B19" s="166">
        <f t="shared" si="0"/>
        <v>6391</v>
      </c>
      <c r="C19" s="166">
        <v>3139</v>
      </c>
      <c r="D19" s="166">
        <v>3252</v>
      </c>
      <c r="E19" s="167"/>
      <c r="F19" s="166">
        <f t="shared" si="1"/>
        <v>6409</v>
      </c>
      <c r="G19" s="166">
        <v>3142</v>
      </c>
      <c r="H19" s="166">
        <v>3267</v>
      </c>
    </row>
    <row r="20" spans="1:8" ht="15" customHeight="1">
      <c r="A20" s="165" t="s">
        <v>260</v>
      </c>
      <c r="B20" s="166">
        <f t="shared" si="0"/>
        <v>3537</v>
      </c>
      <c r="C20" s="166">
        <v>1720</v>
      </c>
      <c r="D20" s="166">
        <v>1817</v>
      </c>
      <c r="E20" s="167"/>
      <c r="F20" s="166">
        <f t="shared" si="1"/>
        <v>3566</v>
      </c>
      <c r="G20" s="166">
        <v>1733</v>
      </c>
      <c r="H20" s="166">
        <v>1833</v>
      </c>
    </row>
    <row r="21" spans="1:8" ht="15" customHeight="1">
      <c r="A21" s="165" t="s">
        <v>387</v>
      </c>
      <c r="B21" s="166">
        <f t="shared" si="0"/>
        <v>6173</v>
      </c>
      <c r="C21" s="166">
        <v>2956</v>
      </c>
      <c r="D21" s="166">
        <v>3217</v>
      </c>
      <c r="E21" s="167"/>
      <c r="F21" s="166">
        <f t="shared" si="1"/>
        <v>6152</v>
      </c>
      <c r="G21" s="166">
        <v>2934</v>
      </c>
      <c r="H21" s="166">
        <v>3218</v>
      </c>
    </row>
    <row r="22" spans="1:8" ht="15" customHeight="1">
      <c r="A22" s="165" t="s">
        <v>388</v>
      </c>
      <c r="B22" s="166">
        <f t="shared" si="0"/>
        <v>4853</v>
      </c>
      <c r="C22" s="166">
        <v>2392</v>
      </c>
      <c r="D22" s="166">
        <v>2461</v>
      </c>
      <c r="E22" s="167"/>
      <c r="F22" s="166">
        <f t="shared" si="1"/>
        <v>4890</v>
      </c>
      <c r="G22" s="166">
        <v>2412</v>
      </c>
      <c r="H22" s="166">
        <v>2478</v>
      </c>
    </row>
    <row r="23" spans="1:8" ht="15" customHeight="1">
      <c r="A23" s="165" t="s">
        <v>389</v>
      </c>
      <c r="B23" s="166">
        <f t="shared" si="0"/>
        <v>3546</v>
      </c>
      <c r="C23" s="166">
        <v>1793</v>
      </c>
      <c r="D23" s="166">
        <v>1753</v>
      </c>
      <c r="E23" s="167"/>
      <c r="F23" s="166">
        <f t="shared" si="1"/>
        <v>3562</v>
      </c>
      <c r="G23" s="166">
        <v>1788</v>
      </c>
      <c r="H23" s="166">
        <v>1774</v>
      </c>
    </row>
    <row r="24" spans="1:8" ht="18.75" customHeight="1">
      <c r="A24" s="163" t="s">
        <v>390</v>
      </c>
      <c r="B24" s="164">
        <f t="shared" si="0"/>
        <v>37997</v>
      </c>
      <c r="C24" s="164">
        <f>SUM(C25:C32)</f>
        <v>18551</v>
      </c>
      <c r="D24" s="164">
        <f>SUM(D25:D32)</f>
        <v>19446</v>
      </c>
      <c r="E24" s="164"/>
      <c r="F24" s="164">
        <f t="shared" si="1"/>
        <v>38176</v>
      </c>
      <c r="G24" s="164">
        <f>SUM(G25:G32)</f>
        <v>18617</v>
      </c>
      <c r="H24" s="164">
        <f>SUM(H25:H32)</f>
        <v>19559</v>
      </c>
    </row>
    <row r="25" spans="1:8" ht="15" customHeight="1">
      <c r="A25" s="165" t="s">
        <v>78</v>
      </c>
      <c r="B25" s="166">
        <f t="shared" si="0"/>
        <v>7342</v>
      </c>
      <c r="C25" s="166">
        <v>3540</v>
      </c>
      <c r="D25" s="166">
        <v>3802</v>
      </c>
      <c r="E25" s="167"/>
      <c r="F25" s="166">
        <f t="shared" si="1"/>
        <v>7330</v>
      </c>
      <c r="G25" s="166">
        <v>3517</v>
      </c>
      <c r="H25" s="166">
        <v>3813</v>
      </c>
    </row>
    <row r="26" spans="1:8" ht="15" customHeight="1">
      <c r="A26" s="165" t="s">
        <v>206</v>
      </c>
      <c r="B26" s="166">
        <f t="shared" si="0"/>
        <v>5337</v>
      </c>
      <c r="C26" s="166">
        <v>2498</v>
      </c>
      <c r="D26" s="166">
        <v>2839</v>
      </c>
      <c r="E26" s="167"/>
      <c r="F26" s="166">
        <f t="shared" si="1"/>
        <v>5348</v>
      </c>
      <c r="G26" s="166">
        <v>2503</v>
      </c>
      <c r="H26" s="166">
        <v>2845</v>
      </c>
    </row>
    <row r="27" spans="1:8" ht="15" customHeight="1">
      <c r="A27" s="165" t="s">
        <v>135</v>
      </c>
      <c r="B27" s="166">
        <f t="shared" si="0"/>
        <v>5919</v>
      </c>
      <c r="C27" s="166">
        <v>2933</v>
      </c>
      <c r="D27" s="166">
        <v>2986</v>
      </c>
      <c r="E27" s="167"/>
      <c r="F27" s="166">
        <f t="shared" si="1"/>
        <v>5963</v>
      </c>
      <c r="G27" s="166">
        <v>2954</v>
      </c>
      <c r="H27" s="166">
        <v>3009</v>
      </c>
    </row>
    <row r="28" spans="1:8" ht="15" customHeight="1">
      <c r="A28" s="165" t="s">
        <v>391</v>
      </c>
      <c r="B28" s="166">
        <f t="shared" si="0"/>
        <v>2304</v>
      </c>
      <c r="C28" s="166">
        <v>1127</v>
      </c>
      <c r="D28" s="166">
        <v>1177</v>
      </c>
      <c r="E28" s="167"/>
      <c r="F28" s="166">
        <f t="shared" si="1"/>
        <v>2314</v>
      </c>
      <c r="G28" s="166">
        <v>1134</v>
      </c>
      <c r="H28" s="166">
        <v>1180</v>
      </c>
    </row>
    <row r="29" spans="1:8" ht="15" customHeight="1">
      <c r="A29" s="165" t="s">
        <v>392</v>
      </c>
      <c r="B29" s="166">
        <f t="shared" si="0"/>
        <v>4907</v>
      </c>
      <c r="C29" s="166">
        <v>2408</v>
      </c>
      <c r="D29" s="166">
        <v>2499</v>
      </c>
      <c r="E29" s="167"/>
      <c r="F29" s="166">
        <f t="shared" si="1"/>
        <v>4974</v>
      </c>
      <c r="G29" s="166">
        <v>2440</v>
      </c>
      <c r="H29" s="166">
        <v>2534</v>
      </c>
    </row>
    <row r="30" spans="1:8" ht="15" customHeight="1">
      <c r="A30" s="165" t="s">
        <v>364</v>
      </c>
      <c r="B30" s="166">
        <f t="shared" si="0"/>
        <v>5860</v>
      </c>
      <c r="C30" s="166">
        <v>2942</v>
      </c>
      <c r="D30" s="166">
        <v>2918</v>
      </c>
      <c r="E30" s="167"/>
      <c r="F30" s="166">
        <f t="shared" si="1"/>
        <v>5903</v>
      </c>
      <c r="G30" s="166">
        <v>2960</v>
      </c>
      <c r="H30" s="166">
        <v>2943</v>
      </c>
    </row>
    <row r="31" spans="1:8" ht="15" customHeight="1">
      <c r="A31" s="165" t="s">
        <v>393</v>
      </c>
      <c r="B31" s="166">
        <f t="shared" si="0"/>
        <v>3390</v>
      </c>
      <c r="C31" s="166">
        <v>1672</v>
      </c>
      <c r="D31" s="166">
        <v>1718</v>
      </c>
      <c r="E31" s="167"/>
      <c r="F31" s="166">
        <f t="shared" si="1"/>
        <v>3404</v>
      </c>
      <c r="G31" s="166">
        <v>1668</v>
      </c>
      <c r="H31" s="166">
        <v>1736</v>
      </c>
    </row>
    <row r="32" spans="1:8" ht="15" customHeight="1">
      <c r="A32" s="165" t="s">
        <v>394</v>
      </c>
      <c r="B32" s="166">
        <f t="shared" si="0"/>
        <v>2938</v>
      </c>
      <c r="C32" s="166">
        <v>1431</v>
      </c>
      <c r="D32" s="166">
        <v>1507</v>
      </c>
      <c r="E32" s="167"/>
      <c r="F32" s="166">
        <f t="shared" si="1"/>
        <v>2940</v>
      </c>
      <c r="G32" s="166">
        <v>1441</v>
      </c>
      <c r="H32" s="166">
        <v>1499</v>
      </c>
    </row>
    <row r="33" spans="1:8" ht="18.75" customHeight="1">
      <c r="A33" s="163" t="s">
        <v>395</v>
      </c>
      <c r="B33" s="164">
        <f t="shared" si="0"/>
        <v>30450</v>
      </c>
      <c r="C33" s="164">
        <f>SUM(C34:C39)</f>
        <v>15017</v>
      </c>
      <c r="D33" s="164">
        <f>SUM(D34:D39)</f>
        <v>15433</v>
      </c>
      <c r="E33" s="164"/>
      <c r="F33" s="164">
        <f t="shared" si="1"/>
        <v>30689</v>
      </c>
      <c r="G33" s="164">
        <f>SUM(G34:G39)</f>
        <v>15139</v>
      </c>
      <c r="H33" s="164">
        <f>SUM(H34:H39)</f>
        <v>15550</v>
      </c>
    </row>
    <row r="34" spans="1:8" ht="15" customHeight="1">
      <c r="A34" s="165" t="s">
        <v>79</v>
      </c>
      <c r="B34" s="166">
        <f t="shared" si="0"/>
        <v>7204</v>
      </c>
      <c r="C34" s="166">
        <v>3550</v>
      </c>
      <c r="D34" s="166">
        <v>3654</v>
      </c>
      <c r="E34" s="167"/>
      <c r="F34" s="166">
        <f t="shared" si="1"/>
        <v>7229</v>
      </c>
      <c r="G34" s="166">
        <v>3557</v>
      </c>
      <c r="H34" s="166">
        <v>3672</v>
      </c>
    </row>
    <row r="35" spans="1:8" ht="15" customHeight="1">
      <c r="A35" s="165" t="s">
        <v>210</v>
      </c>
      <c r="B35" s="166">
        <f t="shared" si="0"/>
        <v>3683</v>
      </c>
      <c r="C35" s="166">
        <v>1835</v>
      </c>
      <c r="D35" s="166">
        <v>1848</v>
      </c>
      <c r="E35" s="167"/>
      <c r="F35" s="166">
        <f t="shared" si="1"/>
        <v>3729</v>
      </c>
      <c r="G35" s="166">
        <v>1857</v>
      </c>
      <c r="H35" s="166">
        <v>1872</v>
      </c>
    </row>
    <row r="36" spans="1:8" ht="15" customHeight="1">
      <c r="A36" s="165" t="s">
        <v>200</v>
      </c>
      <c r="B36" s="166">
        <f t="shared" si="0"/>
        <v>6092</v>
      </c>
      <c r="C36" s="166">
        <v>2935</v>
      </c>
      <c r="D36" s="166">
        <v>3157</v>
      </c>
      <c r="E36" s="167"/>
      <c r="F36" s="166">
        <f t="shared" si="1"/>
        <v>6164</v>
      </c>
      <c r="G36" s="166">
        <v>2984</v>
      </c>
      <c r="H36" s="166">
        <v>3180</v>
      </c>
    </row>
    <row r="37" spans="1:8" ht="15" customHeight="1">
      <c r="A37" s="165" t="s">
        <v>269</v>
      </c>
      <c r="B37" s="166">
        <f t="shared" si="0"/>
        <v>7061</v>
      </c>
      <c r="C37" s="166">
        <v>3532</v>
      </c>
      <c r="D37" s="166">
        <v>3529</v>
      </c>
      <c r="E37" s="167"/>
      <c r="F37" s="166">
        <f t="shared" si="1"/>
        <v>7120</v>
      </c>
      <c r="G37" s="166">
        <v>3565</v>
      </c>
      <c r="H37" s="166">
        <v>3555</v>
      </c>
    </row>
    <row r="38" spans="1:8" ht="15" customHeight="1">
      <c r="A38" s="165" t="s">
        <v>78</v>
      </c>
      <c r="B38" s="166">
        <f t="shared" si="0"/>
        <v>2567</v>
      </c>
      <c r="C38" s="166">
        <v>1279</v>
      </c>
      <c r="D38" s="166">
        <v>1288</v>
      </c>
      <c r="E38" s="167"/>
      <c r="F38" s="166">
        <f t="shared" si="1"/>
        <v>2589</v>
      </c>
      <c r="G38" s="166">
        <v>1284</v>
      </c>
      <c r="H38" s="166">
        <v>1305</v>
      </c>
    </row>
    <row r="39" spans="1:8" ht="15" customHeight="1">
      <c r="A39" s="165" t="s">
        <v>396</v>
      </c>
      <c r="B39" s="166">
        <f t="shared" si="0"/>
        <v>3843</v>
      </c>
      <c r="C39" s="166">
        <v>1886</v>
      </c>
      <c r="D39" s="166">
        <v>1957</v>
      </c>
      <c r="E39" s="167"/>
      <c r="F39" s="166">
        <f t="shared" si="1"/>
        <v>3858</v>
      </c>
      <c r="G39" s="166">
        <v>1892</v>
      </c>
      <c r="H39" s="166">
        <v>1966</v>
      </c>
    </row>
    <row r="40" spans="1:8" ht="18.75" customHeight="1">
      <c r="A40" s="163" t="s">
        <v>397</v>
      </c>
      <c r="B40" s="164">
        <f t="shared" si="0"/>
        <v>41286</v>
      </c>
      <c r="C40" s="164">
        <f>SUM(C41:C45)</f>
        <v>20420</v>
      </c>
      <c r="D40" s="164">
        <f>SUM(D41:D45)</f>
        <v>20866</v>
      </c>
      <c r="E40" s="164"/>
      <c r="F40" s="164">
        <f t="shared" si="1"/>
        <v>41575</v>
      </c>
      <c r="G40" s="164">
        <f>SUM(G41:G45)</f>
        <v>20577</v>
      </c>
      <c r="H40" s="164">
        <f>SUM(H41:H45)</f>
        <v>20998</v>
      </c>
    </row>
    <row r="41" spans="1:8" ht="15" customHeight="1">
      <c r="A41" s="165" t="s">
        <v>80</v>
      </c>
      <c r="B41" s="166">
        <f t="shared" si="0"/>
        <v>10175</v>
      </c>
      <c r="C41" s="166">
        <v>4941</v>
      </c>
      <c r="D41" s="166">
        <v>5234</v>
      </c>
      <c r="E41" s="167"/>
      <c r="F41" s="166">
        <f t="shared" si="1"/>
        <v>10210</v>
      </c>
      <c r="G41" s="166">
        <v>4957</v>
      </c>
      <c r="H41" s="166">
        <v>5253</v>
      </c>
    </row>
    <row r="42" spans="1:8" ht="15" customHeight="1">
      <c r="A42" s="165" t="s">
        <v>186</v>
      </c>
      <c r="B42" s="166">
        <f t="shared" si="0"/>
        <v>8676</v>
      </c>
      <c r="C42" s="166">
        <v>4413</v>
      </c>
      <c r="D42" s="166">
        <v>4263</v>
      </c>
      <c r="E42" s="167"/>
      <c r="F42" s="166">
        <f t="shared" si="1"/>
        <v>8722</v>
      </c>
      <c r="G42" s="166">
        <v>4439</v>
      </c>
      <c r="H42" s="166">
        <v>4283</v>
      </c>
    </row>
    <row r="43" spans="1:8" ht="15" customHeight="1">
      <c r="A43" s="165" t="s">
        <v>147</v>
      </c>
      <c r="B43" s="166">
        <f t="shared" si="0"/>
        <v>6969</v>
      </c>
      <c r="C43" s="166">
        <v>3401</v>
      </c>
      <c r="D43" s="166">
        <v>3568</v>
      </c>
      <c r="E43" s="167"/>
      <c r="F43" s="166">
        <f t="shared" si="1"/>
        <v>7028</v>
      </c>
      <c r="G43" s="166">
        <v>3427</v>
      </c>
      <c r="H43" s="166">
        <v>3601</v>
      </c>
    </row>
    <row r="44" spans="1:8" ht="15" customHeight="1">
      <c r="A44" s="165" t="s">
        <v>398</v>
      </c>
      <c r="B44" s="166">
        <f t="shared" si="0"/>
        <v>10933</v>
      </c>
      <c r="C44" s="166">
        <v>5414</v>
      </c>
      <c r="D44" s="166">
        <v>5519</v>
      </c>
      <c r="E44" s="167"/>
      <c r="F44" s="166">
        <f t="shared" si="1"/>
        <v>11001</v>
      </c>
      <c r="G44" s="166">
        <v>5456</v>
      </c>
      <c r="H44" s="166">
        <v>5545</v>
      </c>
    </row>
    <row r="45" spans="1:8" ht="15" customHeight="1">
      <c r="A45" s="165" t="s">
        <v>187</v>
      </c>
      <c r="B45" s="166">
        <f t="shared" si="0"/>
        <v>4533</v>
      </c>
      <c r="C45" s="166">
        <v>2251</v>
      </c>
      <c r="D45" s="166">
        <v>2282</v>
      </c>
      <c r="E45" s="167"/>
      <c r="F45" s="166">
        <f t="shared" si="1"/>
        <v>4614</v>
      </c>
      <c r="G45" s="166">
        <v>2298</v>
      </c>
      <c r="H45" s="166">
        <v>2316</v>
      </c>
    </row>
    <row r="46" spans="1:8" ht="18.75" customHeight="1">
      <c r="A46" s="163" t="s">
        <v>399</v>
      </c>
      <c r="B46" s="164">
        <f t="shared" si="0"/>
        <v>18478</v>
      </c>
      <c r="C46" s="164">
        <f>SUM(C47:C50)</f>
        <v>9167</v>
      </c>
      <c r="D46" s="164">
        <f>SUM(D47:D50)</f>
        <v>9311</v>
      </c>
      <c r="E46" s="164"/>
      <c r="F46" s="164">
        <f t="shared" si="1"/>
        <v>18616</v>
      </c>
      <c r="G46" s="164">
        <f>SUM(G47:G50)</f>
        <v>9239</v>
      </c>
      <c r="H46" s="164">
        <f>SUM(H47:H50)</f>
        <v>9377</v>
      </c>
    </row>
    <row r="47" spans="1:8" ht="15" customHeight="1">
      <c r="A47" s="165" t="s">
        <v>81</v>
      </c>
      <c r="B47" s="166">
        <f t="shared" si="0"/>
        <v>8664</v>
      </c>
      <c r="C47" s="166">
        <v>4345</v>
      </c>
      <c r="D47" s="166">
        <v>4319</v>
      </c>
      <c r="E47" s="167"/>
      <c r="F47" s="166">
        <f t="shared" si="1"/>
        <v>8719</v>
      </c>
      <c r="G47" s="166">
        <v>4389</v>
      </c>
      <c r="H47" s="166">
        <v>4330</v>
      </c>
    </row>
    <row r="48" spans="1:8" ht="15" customHeight="1">
      <c r="A48" s="165" t="s">
        <v>19</v>
      </c>
      <c r="B48" s="166">
        <f t="shared" si="0"/>
        <v>4904</v>
      </c>
      <c r="C48" s="166">
        <v>2395</v>
      </c>
      <c r="D48" s="166">
        <v>2509</v>
      </c>
      <c r="E48" s="167"/>
      <c r="F48" s="166">
        <f t="shared" si="1"/>
        <v>4944</v>
      </c>
      <c r="G48" s="166">
        <v>2403</v>
      </c>
      <c r="H48" s="166">
        <v>2541</v>
      </c>
    </row>
    <row r="49" spans="1:8" ht="15" customHeight="1">
      <c r="A49" s="165" t="s">
        <v>187</v>
      </c>
      <c r="B49" s="166">
        <f t="shared" si="0"/>
        <v>2571</v>
      </c>
      <c r="C49" s="166">
        <v>1283</v>
      </c>
      <c r="D49" s="166">
        <v>1288</v>
      </c>
      <c r="E49" s="167"/>
      <c r="F49" s="166">
        <f t="shared" si="1"/>
        <v>2598</v>
      </c>
      <c r="G49" s="166">
        <v>1299</v>
      </c>
      <c r="H49" s="166">
        <v>1299</v>
      </c>
    </row>
    <row r="50" spans="1:8" ht="15" customHeight="1">
      <c r="A50" s="165" t="s">
        <v>174</v>
      </c>
      <c r="B50" s="166">
        <f t="shared" si="0"/>
        <v>2339</v>
      </c>
      <c r="C50" s="166">
        <v>1144</v>
      </c>
      <c r="D50" s="166">
        <v>1195</v>
      </c>
      <c r="E50" s="167"/>
      <c r="F50" s="166">
        <f t="shared" si="1"/>
        <v>2355</v>
      </c>
      <c r="G50" s="166">
        <v>1148</v>
      </c>
      <c r="H50" s="166">
        <v>1207</v>
      </c>
    </row>
    <row r="51" spans="1:8" ht="18.75" customHeight="1">
      <c r="A51" s="163" t="s">
        <v>400</v>
      </c>
      <c r="B51" s="164">
        <f t="shared" si="0"/>
        <v>20990</v>
      </c>
      <c r="C51" s="164">
        <f>SUM(C52:C54)</f>
        <v>10273</v>
      </c>
      <c r="D51" s="164">
        <f>SUM(D52:D54)</f>
        <v>10717</v>
      </c>
      <c r="E51" s="164"/>
      <c r="F51" s="164">
        <f t="shared" si="1"/>
        <v>21121</v>
      </c>
      <c r="G51" s="164">
        <f>SUM(G52:G54)</f>
        <v>10341</v>
      </c>
      <c r="H51" s="164">
        <f>SUM(H52:H54)</f>
        <v>10780</v>
      </c>
    </row>
    <row r="52" spans="1:8" ht="15" customHeight="1">
      <c r="A52" s="165" t="s">
        <v>133</v>
      </c>
      <c r="B52" s="166">
        <f t="shared" si="0"/>
        <v>9234</v>
      </c>
      <c r="C52" s="166">
        <v>4576</v>
      </c>
      <c r="D52" s="166">
        <v>4658</v>
      </c>
      <c r="E52" s="167"/>
      <c r="F52" s="166">
        <f t="shared" si="1"/>
        <v>9286</v>
      </c>
      <c r="G52" s="166">
        <v>4597</v>
      </c>
      <c r="H52" s="166">
        <v>4689</v>
      </c>
    </row>
    <row r="53" spans="1:8" ht="15" customHeight="1">
      <c r="A53" s="165" t="s">
        <v>401</v>
      </c>
      <c r="B53" s="166">
        <f t="shared" si="0"/>
        <v>7298</v>
      </c>
      <c r="C53" s="166">
        <v>3580</v>
      </c>
      <c r="D53" s="166">
        <v>3718</v>
      </c>
      <c r="E53" s="167"/>
      <c r="F53" s="166">
        <f t="shared" si="1"/>
        <v>7345</v>
      </c>
      <c r="G53" s="166">
        <v>3605</v>
      </c>
      <c r="H53" s="166">
        <v>3740</v>
      </c>
    </row>
    <row r="54" spans="1:8" ht="15" customHeight="1">
      <c r="A54" s="165" t="s">
        <v>402</v>
      </c>
      <c r="B54" s="166">
        <f t="shared" si="0"/>
        <v>4458</v>
      </c>
      <c r="C54" s="166">
        <v>2117</v>
      </c>
      <c r="D54" s="166">
        <v>2341</v>
      </c>
      <c r="E54" s="167"/>
      <c r="F54" s="166">
        <f t="shared" si="1"/>
        <v>4490</v>
      </c>
      <c r="G54" s="166">
        <v>2139</v>
      </c>
      <c r="H54" s="166">
        <v>2351</v>
      </c>
    </row>
    <row r="55" spans="1:8" ht="18.75" customHeight="1">
      <c r="A55" s="163" t="s">
        <v>403</v>
      </c>
      <c r="B55" s="164">
        <f t="shared" si="0"/>
        <v>19375</v>
      </c>
      <c r="C55" s="164">
        <f>SUM(C56:C58)</f>
        <v>9326</v>
      </c>
      <c r="D55" s="164">
        <f>SUM(D56:D58)</f>
        <v>10049</v>
      </c>
      <c r="E55" s="164"/>
      <c r="F55" s="164">
        <f t="shared" si="1"/>
        <v>19533</v>
      </c>
      <c r="G55" s="164">
        <f>SUM(G56:G58)</f>
        <v>9402</v>
      </c>
      <c r="H55" s="164">
        <f>SUM(H56:H58)</f>
        <v>10131</v>
      </c>
    </row>
    <row r="56" spans="1:8" ht="15" customHeight="1">
      <c r="A56" s="165" t="s">
        <v>404</v>
      </c>
      <c r="B56" s="166">
        <f t="shared" si="0"/>
        <v>9437</v>
      </c>
      <c r="C56" s="166">
        <v>4478</v>
      </c>
      <c r="D56" s="166">
        <v>4959</v>
      </c>
      <c r="E56" s="167"/>
      <c r="F56" s="166">
        <f t="shared" si="1"/>
        <v>9477</v>
      </c>
      <c r="G56" s="166">
        <v>4500</v>
      </c>
      <c r="H56" s="166">
        <v>4977</v>
      </c>
    </row>
    <row r="57" spans="1:8" ht="15" customHeight="1">
      <c r="A57" s="165" t="s">
        <v>405</v>
      </c>
      <c r="B57" s="166">
        <f t="shared" si="0"/>
        <v>3659</v>
      </c>
      <c r="C57" s="166">
        <v>1802</v>
      </c>
      <c r="D57" s="166">
        <v>1857</v>
      </c>
      <c r="E57" s="167"/>
      <c r="F57" s="166">
        <f t="shared" si="1"/>
        <v>3719</v>
      </c>
      <c r="G57" s="166">
        <v>1825</v>
      </c>
      <c r="H57" s="166">
        <v>1894</v>
      </c>
    </row>
    <row r="58" spans="1:8" ht="15" customHeight="1">
      <c r="A58" s="165" t="s">
        <v>406</v>
      </c>
      <c r="B58" s="166">
        <f t="shared" si="0"/>
        <v>6279</v>
      </c>
      <c r="C58" s="166">
        <v>3046</v>
      </c>
      <c r="D58" s="166">
        <v>3233</v>
      </c>
      <c r="E58" s="167"/>
      <c r="F58" s="166">
        <f t="shared" si="1"/>
        <v>6337</v>
      </c>
      <c r="G58" s="166">
        <v>3077</v>
      </c>
      <c r="H58" s="166">
        <v>3260</v>
      </c>
    </row>
    <row r="59" spans="1:8" ht="18.75" customHeight="1">
      <c r="A59" s="163" t="s">
        <v>407</v>
      </c>
      <c r="B59" s="164">
        <f t="shared" si="0"/>
        <v>25221</v>
      </c>
      <c r="C59" s="164">
        <f>SUM(C60:C61)</f>
        <v>12106</v>
      </c>
      <c r="D59" s="164">
        <f>SUM(D60:D61)</f>
        <v>13115</v>
      </c>
      <c r="E59" s="164"/>
      <c r="F59" s="164">
        <f t="shared" si="1"/>
        <v>25411</v>
      </c>
      <c r="G59" s="164">
        <f>SUM(G60:G61)</f>
        <v>12198</v>
      </c>
      <c r="H59" s="164">
        <f>SUM(H60:H61)</f>
        <v>13213</v>
      </c>
    </row>
    <row r="60" spans="1:8" ht="15" customHeight="1">
      <c r="A60" s="165" t="s">
        <v>84</v>
      </c>
      <c r="B60" s="166">
        <f t="shared" si="0"/>
        <v>18371</v>
      </c>
      <c r="C60" s="166">
        <v>8797</v>
      </c>
      <c r="D60" s="166">
        <v>9574</v>
      </c>
      <c r="E60" s="167"/>
      <c r="F60" s="166">
        <f t="shared" si="1"/>
        <v>18469</v>
      </c>
      <c r="G60" s="166">
        <v>8842</v>
      </c>
      <c r="H60" s="166">
        <v>9627</v>
      </c>
    </row>
    <row r="61" spans="1:8" ht="15" customHeight="1">
      <c r="A61" s="165" t="s">
        <v>408</v>
      </c>
      <c r="B61" s="166">
        <f t="shared" si="0"/>
        <v>6850</v>
      </c>
      <c r="C61" s="166">
        <v>3309</v>
      </c>
      <c r="D61" s="166">
        <v>3541</v>
      </c>
      <c r="E61" s="167"/>
      <c r="F61" s="166">
        <f t="shared" si="1"/>
        <v>6942</v>
      </c>
      <c r="G61" s="166">
        <v>3356</v>
      </c>
      <c r="H61" s="166">
        <v>3586</v>
      </c>
    </row>
    <row r="62" spans="1:8" ht="18.75" customHeight="1">
      <c r="A62" s="163" t="s">
        <v>409</v>
      </c>
      <c r="B62" s="164">
        <f t="shared" si="0"/>
        <v>40634</v>
      </c>
      <c r="C62" s="164">
        <f>SUM(C63:C67)</f>
        <v>20901</v>
      </c>
      <c r="D62" s="164">
        <f>SUM(D63:D67)</f>
        <v>19733</v>
      </c>
      <c r="E62" s="164"/>
      <c r="F62" s="164">
        <f t="shared" si="1"/>
        <v>40953</v>
      </c>
      <c r="G62" s="164">
        <f>SUM(G63:G67)</f>
        <v>21031</v>
      </c>
      <c r="H62" s="164">
        <f>SUM(H63:H67)</f>
        <v>19922</v>
      </c>
    </row>
    <row r="63" spans="1:8" ht="15" customHeight="1">
      <c r="A63" s="165" t="s">
        <v>410</v>
      </c>
      <c r="B63" s="166">
        <f t="shared" si="0"/>
        <v>12588</v>
      </c>
      <c r="C63" s="166">
        <v>6592</v>
      </c>
      <c r="D63" s="166">
        <v>5996</v>
      </c>
      <c r="E63" s="167"/>
      <c r="F63" s="166">
        <f t="shared" si="1"/>
        <v>12687</v>
      </c>
      <c r="G63" s="166">
        <v>6629</v>
      </c>
      <c r="H63" s="166">
        <v>6058</v>
      </c>
    </row>
    <row r="64" spans="1:8" ht="15" customHeight="1">
      <c r="A64" s="165" t="s">
        <v>411</v>
      </c>
      <c r="B64" s="166">
        <f t="shared" si="0"/>
        <v>7519</v>
      </c>
      <c r="C64" s="166">
        <v>3901</v>
      </c>
      <c r="D64" s="166">
        <v>3618</v>
      </c>
      <c r="E64" s="167"/>
      <c r="F64" s="166">
        <f t="shared" si="1"/>
        <v>7579</v>
      </c>
      <c r="G64" s="166">
        <v>3927</v>
      </c>
      <c r="H64" s="166">
        <v>3652</v>
      </c>
    </row>
    <row r="65" spans="1:8" ht="15" customHeight="1">
      <c r="A65" s="165" t="s">
        <v>412</v>
      </c>
      <c r="B65" s="166">
        <f t="shared" si="0"/>
        <v>19650</v>
      </c>
      <c r="C65" s="166">
        <v>9897</v>
      </c>
      <c r="D65" s="166">
        <v>9753</v>
      </c>
      <c r="E65" s="167"/>
      <c r="F65" s="166">
        <f t="shared" si="1"/>
        <v>19808</v>
      </c>
      <c r="G65" s="166">
        <v>9963</v>
      </c>
      <c r="H65" s="166">
        <v>9845</v>
      </c>
    </row>
    <row r="66" spans="1:8" ht="15" customHeight="1">
      <c r="A66" s="165" t="s">
        <v>413</v>
      </c>
      <c r="B66" s="166">
        <f t="shared" si="0"/>
        <v>454</v>
      </c>
      <c r="C66" s="166">
        <v>256</v>
      </c>
      <c r="D66" s="166">
        <v>198</v>
      </c>
      <c r="E66" s="167"/>
      <c r="F66" s="166">
        <f t="shared" si="1"/>
        <v>455</v>
      </c>
      <c r="G66" s="166">
        <v>256</v>
      </c>
      <c r="H66" s="166">
        <v>199</v>
      </c>
    </row>
    <row r="67" spans="1:8" ht="15" customHeight="1">
      <c r="A67" s="177" t="s">
        <v>414</v>
      </c>
      <c r="B67" s="178">
        <f t="shared" si="0"/>
        <v>423</v>
      </c>
      <c r="C67" s="178">
        <v>255</v>
      </c>
      <c r="D67" s="178">
        <v>168</v>
      </c>
      <c r="E67" s="179"/>
      <c r="F67" s="178">
        <f t="shared" si="1"/>
        <v>424</v>
      </c>
      <c r="G67" s="178">
        <v>256</v>
      </c>
      <c r="H67" s="178">
        <v>168</v>
      </c>
    </row>
    <row r="68" spans="1:8" ht="7.5" customHeight="1">
      <c r="A68" s="167"/>
      <c r="B68" s="175"/>
      <c r="C68" s="167"/>
      <c r="D68" s="167"/>
      <c r="E68" s="167"/>
      <c r="F68" s="175"/>
      <c r="G68" s="167"/>
      <c r="H68" s="167"/>
    </row>
    <row r="69" spans="1:8">
      <c r="A69" s="139" t="s">
        <v>28</v>
      </c>
      <c r="B69" s="139"/>
      <c r="C69" s="139"/>
      <c r="D69" s="139"/>
      <c r="E69" s="139"/>
      <c r="F69" s="139"/>
      <c r="G69" s="139"/>
      <c r="H69" s="139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3" orientation="portrait" r:id="rId1"/>
  <rowBreaks count="1" manualBreakCount="1">
    <brk id="58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9E3FE-D773-4627-B13A-838EFA3EF52A}">
  <dimension ref="A2:N83"/>
  <sheetViews>
    <sheetView showGridLines="0" zoomScale="90" zoomScaleNormal="90" workbookViewId="0">
      <selection activeCell="J4" sqref="J4"/>
    </sheetView>
  </sheetViews>
  <sheetFormatPr baseColWidth="10" defaultColWidth="11" defaultRowHeight="12.75"/>
  <cols>
    <col min="1" max="1" width="29.5703125" style="119" customWidth="1"/>
    <col min="2" max="4" width="14.140625" style="119" bestFit="1" customWidth="1"/>
    <col min="5" max="5" width="1.5703125" style="119" customWidth="1"/>
    <col min="6" max="6" width="14.5703125" style="119" customWidth="1"/>
    <col min="7" max="8" width="14.140625" style="119" bestFit="1" customWidth="1"/>
    <col min="9" max="254" width="11" style="119"/>
    <col min="255" max="255" width="29.5703125" style="119" customWidth="1"/>
    <col min="256" max="258" width="14.140625" style="119" bestFit="1" customWidth="1"/>
    <col min="259" max="259" width="1.5703125" style="119" customWidth="1"/>
    <col min="260" max="260" width="14.5703125" style="119" customWidth="1"/>
    <col min="261" max="262" width="14.140625" style="119" bestFit="1" customWidth="1"/>
    <col min="263" max="263" width="12.5703125" style="119" bestFit="1" customWidth="1"/>
    <col min="264" max="264" width="11.140625" style="119" bestFit="1" customWidth="1"/>
    <col min="265" max="510" width="11" style="119"/>
    <col min="511" max="511" width="29.5703125" style="119" customWidth="1"/>
    <col min="512" max="514" width="14.140625" style="119" bestFit="1" customWidth="1"/>
    <col min="515" max="515" width="1.5703125" style="119" customWidth="1"/>
    <col min="516" max="516" width="14.5703125" style="119" customWidth="1"/>
    <col min="517" max="518" width="14.140625" style="119" bestFit="1" customWidth="1"/>
    <col min="519" max="519" width="12.5703125" style="119" bestFit="1" customWidth="1"/>
    <col min="520" max="520" width="11.140625" style="119" bestFit="1" customWidth="1"/>
    <col min="521" max="766" width="11" style="119"/>
    <col min="767" max="767" width="29.5703125" style="119" customWidth="1"/>
    <col min="768" max="770" width="14.140625" style="119" bestFit="1" customWidth="1"/>
    <col min="771" max="771" width="1.5703125" style="119" customWidth="1"/>
    <col min="772" max="772" width="14.5703125" style="119" customWidth="1"/>
    <col min="773" max="774" width="14.140625" style="119" bestFit="1" customWidth="1"/>
    <col min="775" max="775" width="12.5703125" style="119" bestFit="1" customWidth="1"/>
    <col min="776" max="776" width="11.140625" style="119" bestFit="1" customWidth="1"/>
    <col min="777" max="1022" width="11" style="119"/>
    <col min="1023" max="1023" width="29.5703125" style="119" customWidth="1"/>
    <col min="1024" max="1026" width="14.140625" style="119" bestFit="1" customWidth="1"/>
    <col min="1027" max="1027" width="1.5703125" style="119" customWidth="1"/>
    <col min="1028" max="1028" width="14.5703125" style="119" customWidth="1"/>
    <col min="1029" max="1030" width="14.140625" style="119" bestFit="1" customWidth="1"/>
    <col min="1031" max="1031" width="12.5703125" style="119" bestFit="1" customWidth="1"/>
    <col min="1032" max="1032" width="11.140625" style="119" bestFit="1" customWidth="1"/>
    <col min="1033" max="1278" width="11" style="119"/>
    <col min="1279" max="1279" width="29.5703125" style="119" customWidth="1"/>
    <col min="1280" max="1282" width="14.140625" style="119" bestFit="1" customWidth="1"/>
    <col min="1283" max="1283" width="1.5703125" style="119" customWidth="1"/>
    <col min="1284" max="1284" width="14.5703125" style="119" customWidth="1"/>
    <col min="1285" max="1286" width="14.140625" style="119" bestFit="1" customWidth="1"/>
    <col min="1287" max="1287" width="12.5703125" style="119" bestFit="1" customWidth="1"/>
    <col min="1288" max="1288" width="11.140625" style="119" bestFit="1" customWidth="1"/>
    <col min="1289" max="1534" width="11" style="119"/>
    <col min="1535" max="1535" width="29.5703125" style="119" customWidth="1"/>
    <col min="1536" max="1538" width="14.140625" style="119" bestFit="1" customWidth="1"/>
    <col min="1539" max="1539" width="1.5703125" style="119" customWidth="1"/>
    <col min="1540" max="1540" width="14.5703125" style="119" customWidth="1"/>
    <col min="1541" max="1542" width="14.140625" style="119" bestFit="1" customWidth="1"/>
    <col min="1543" max="1543" width="12.5703125" style="119" bestFit="1" customWidth="1"/>
    <col min="1544" max="1544" width="11.140625" style="119" bestFit="1" customWidth="1"/>
    <col min="1545" max="1790" width="11" style="119"/>
    <col min="1791" max="1791" width="29.5703125" style="119" customWidth="1"/>
    <col min="1792" max="1794" width="14.140625" style="119" bestFit="1" customWidth="1"/>
    <col min="1795" max="1795" width="1.5703125" style="119" customWidth="1"/>
    <col min="1796" max="1796" width="14.5703125" style="119" customWidth="1"/>
    <col min="1797" max="1798" width="14.140625" style="119" bestFit="1" customWidth="1"/>
    <col min="1799" max="1799" width="12.5703125" style="119" bestFit="1" customWidth="1"/>
    <col min="1800" max="1800" width="11.140625" style="119" bestFit="1" customWidth="1"/>
    <col min="1801" max="2046" width="11" style="119"/>
    <col min="2047" max="2047" width="29.5703125" style="119" customWidth="1"/>
    <col min="2048" max="2050" width="14.140625" style="119" bestFit="1" customWidth="1"/>
    <col min="2051" max="2051" width="1.5703125" style="119" customWidth="1"/>
    <col min="2052" max="2052" width="14.5703125" style="119" customWidth="1"/>
    <col min="2053" max="2054" width="14.140625" style="119" bestFit="1" customWidth="1"/>
    <col min="2055" max="2055" width="12.5703125" style="119" bestFit="1" customWidth="1"/>
    <col min="2056" max="2056" width="11.140625" style="119" bestFit="1" customWidth="1"/>
    <col min="2057" max="2302" width="11" style="119"/>
    <col min="2303" max="2303" width="29.5703125" style="119" customWidth="1"/>
    <col min="2304" max="2306" width="14.140625" style="119" bestFit="1" customWidth="1"/>
    <col min="2307" max="2307" width="1.5703125" style="119" customWidth="1"/>
    <col min="2308" max="2308" width="14.5703125" style="119" customWidth="1"/>
    <col min="2309" max="2310" width="14.140625" style="119" bestFit="1" customWidth="1"/>
    <col min="2311" max="2311" width="12.5703125" style="119" bestFit="1" customWidth="1"/>
    <col min="2312" max="2312" width="11.140625" style="119" bestFit="1" customWidth="1"/>
    <col min="2313" max="2558" width="11" style="119"/>
    <col min="2559" max="2559" width="29.5703125" style="119" customWidth="1"/>
    <col min="2560" max="2562" width="14.140625" style="119" bestFit="1" customWidth="1"/>
    <col min="2563" max="2563" width="1.5703125" style="119" customWidth="1"/>
    <col min="2564" max="2564" width="14.5703125" style="119" customWidth="1"/>
    <col min="2565" max="2566" width="14.140625" style="119" bestFit="1" customWidth="1"/>
    <col min="2567" max="2567" width="12.5703125" style="119" bestFit="1" customWidth="1"/>
    <col min="2568" max="2568" width="11.140625" style="119" bestFit="1" customWidth="1"/>
    <col min="2569" max="2814" width="11" style="119"/>
    <col min="2815" max="2815" width="29.5703125" style="119" customWidth="1"/>
    <col min="2816" max="2818" width="14.140625" style="119" bestFit="1" customWidth="1"/>
    <col min="2819" max="2819" width="1.5703125" style="119" customWidth="1"/>
    <col min="2820" max="2820" width="14.5703125" style="119" customWidth="1"/>
    <col min="2821" max="2822" width="14.140625" style="119" bestFit="1" customWidth="1"/>
    <col min="2823" max="2823" width="12.5703125" style="119" bestFit="1" customWidth="1"/>
    <col min="2824" max="2824" width="11.140625" style="119" bestFit="1" customWidth="1"/>
    <col min="2825" max="3070" width="11" style="119"/>
    <col min="3071" max="3071" width="29.5703125" style="119" customWidth="1"/>
    <col min="3072" max="3074" width="14.140625" style="119" bestFit="1" customWidth="1"/>
    <col min="3075" max="3075" width="1.5703125" style="119" customWidth="1"/>
    <col min="3076" max="3076" width="14.5703125" style="119" customWidth="1"/>
    <col min="3077" max="3078" width="14.140625" style="119" bestFit="1" customWidth="1"/>
    <col min="3079" max="3079" width="12.5703125" style="119" bestFit="1" customWidth="1"/>
    <col min="3080" max="3080" width="11.140625" style="119" bestFit="1" customWidth="1"/>
    <col min="3081" max="3326" width="11" style="119"/>
    <col min="3327" max="3327" width="29.5703125" style="119" customWidth="1"/>
    <col min="3328" max="3330" width="14.140625" style="119" bestFit="1" customWidth="1"/>
    <col min="3331" max="3331" width="1.5703125" style="119" customWidth="1"/>
    <col min="3332" max="3332" width="14.5703125" style="119" customWidth="1"/>
    <col min="3333" max="3334" width="14.140625" style="119" bestFit="1" customWidth="1"/>
    <col min="3335" max="3335" width="12.5703125" style="119" bestFit="1" customWidth="1"/>
    <col min="3336" max="3336" width="11.140625" style="119" bestFit="1" customWidth="1"/>
    <col min="3337" max="3582" width="11" style="119"/>
    <col min="3583" max="3583" width="29.5703125" style="119" customWidth="1"/>
    <col min="3584" max="3586" width="14.140625" style="119" bestFit="1" customWidth="1"/>
    <col min="3587" max="3587" width="1.5703125" style="119" customWidth="1"/>
    <col min="3588" max="3588" width="14.5703125" style="119" customWidth="1"/>
    <col min="3589" max="3590" width="14.140625" style="119" bestFit="1" customWidth="1"/>
    <col min="3591" max="3591" width="12.5703125" style="119" bestFit="1" customWidth="1"/>
    <col min="3592" max="3592" width="11.140625" style="119" bestFit="1" customWidth="1"/>
    <col min="3593" max="3838" width="11" style="119"/>
    <col min="3839" max="3839" width="29.5703125" style="119" customWidth="1"/>
    <col min="3840" max="3842" width="14.140625" style="119" bestFit="1" customWidth="1"/>
    <col min="3843" max="3843" width="1.5703125" style="119" customWidth="1"/>
    <col min="3844" max="3844" width="14.5703125" style="119" customWidth="1"/>
    <col min="3845" max="3846" width="14.140625" style="119" bestFit="1" customWidth="1"/>
    <col min="3847" max="3847" width="12.5703125" style="119" bestFit="1" customWidth="1"/>
    <col min="3848" max="3848" width="11.140625" style="119" bestFit="1" customWidth="1"/>
    <col min="3849" max="4094" width="11" style="119"/>
    <col min="4095" max="4095" width="29.5703125" style="119" customWidth="1"/>
    <col min="4096" max="4098" width="14.140625" style="119" bestFit="1" customWidth="1"/>
    <col min="4099" max="4099" width="1.5703125" style="119" customWidth="1"/>
    <col min="4100" max="4100" width="14.5703125" style="119" customWidth="1"/>
    <col min="4101" max="4102" width="14.140625" style="119" bestFit="1" customWidth="1"/>
    <col min="4103" max="4103" width="12.5703125" style="119" bestFit="1" customWidth="1"/>
    <col min="4104" max="4104" width="11.140625" style="119" bestFit="1" customWidth="1"/>
    <col min="4105" max="4350" width="11" style="119"/>
    <col min="4351" max="4351" width="29.5703125" style="119" customWidth="1"/>
    <col min="4352" max="4354" width="14.140625" style="119" bestFit="1" customWidth="1"/>
    <col min="4355" max="4355" width="1.5703125" style="119" customWidth="1"/>
    <col min="4356" max="4356" width="14.5703125" style="119" customWidth="1"/>
    <col min="4357" max="4358" width="14.140625" style="119" bestFit="1" customWidth="1"/>
    <col min="4359" max="4359" width="12.5703125" style="119" bestFit="1" customWidth="1"/>
    <col min="4360" max="4360" width="11.140625" style="119" bestFit="1" customWidth="1"/>
    <col min="4361" max="4606" width="11" style="119"/>
    <col min="4607" max="4607" width="29.5703125" style="119" customWidth="1"/>
    <col min="4608" max="4610" width="14.140625" style="119" bestFit="1" customWidth="1"/>
    <col min="4611" max="4611" width="1.5703125" style="119" customWidth="1"/>
    <col min="4612" max="4612" width="14.5703125" style="119" customWidth="1"/>
    <col min="4613" max="4614" width="14.140625" style="119" bestFit="1" customWidth="1"/>
    <col min="4615" max="4615" width="12.5703125" style="119" bestFit="1" customWidth="1"/>
    <col min="4616" max="4616" width="11.140625" style="119" bestFit="1" customWidth="1"/>
    <col min="4617" max="4862" width="11" style="119"/>
    <col min="4863" max="4863" width="29.5703125" style="119" customWidth="1"/>
    <col min="4864" max="4866" width="14.140625" style="119" bestFit="1" customWidth="1"/>
    <col min="4867" max="4867" width="1.5703125" style="119" customWidth="1"/>
    <col min="4868" max="4868" width="14.5703125" style="119" customWidth="1"/>
    <col min="4869" max="4870" width="14.140625" style="119" bestFit="1" customWidth="1"/>
    <col min="4871" max="4871" width="12.5703125" style="119" bestFit="1" customWidth="1"/>
    <col min="4872" max="4872" width="11.140625" style="119" bestFit="1" customWidth="1"/>
    <col min="4873" max="5118" width="11" style="119"/>
    <col min="5119" max="5119" width="29.5703125" style="119" customWidth="1"/>
    <col min="5120" max="5122" width="14.140625" style="119" bestFit="1" customWidth="1"/>
    <col min="5123" max="5123" width="1.5703125" style="119" customWidth="1"/>
    <col min="5124" max="5124" width="14.5703125" style="119" customWidth="1"/>
    <col min="5125" max="5126" width="14.140625" style="119" bestFit="1" customWidth="1"/>
    <col min="5127" max="5127" width="12.5703125" style="119" bestFit="1" customWidth="1"/>
    <col min="5128" max="5128" width="11.140625" style="119" bestFit="1" customWidth="1"/>
    <col min="5129" max="5374" width="11" style="119"/>
    <col min="5375" max="5375" width="29.5703125" style="119" customWidth="1"/>
    <col min="5376" max="5378" width="14.140625" style="119" bestFit="1" customWidth="1"/>
    <col min="5379" max="5379" width="1.5703125" style="119" customWidth="1"/>
    <col min="5380" max="5380" width="14.5703125" style="119" customWidth="1"/>
    <col min="5381" max="5382" width="14.140625" style="119" bestFit="1" customWidth="1"/>
    <col min="5383" max="5383" width="12.5703125" style="119" bestFit="1" customWidth="1"/>
    <col min="5384" max="5384" width="11.140625" style="119" bestFit="1" customWidth="1"/>
    <col min="5385" max="5630" width="11" style="119"/>
    <col min="5631" max="5631" width="29.5703125" style="119" customWidth="1"/>
    <col min="5632" max="5634" width="14.140625" style="119" bestFit="1" customWidth="1"/>
    <col min="5635" max="5635" width="1.5703125" style="119" customWidth="1"/>
    <col min="5636" max="5636" width="14.5703125" style="119" customWidth="1"/>
    <col min="5637" max="5638" width="14.140625" style="119" bestFit="1" customWidth="1"/>
    <col min="5639" max="5639" width="12.5703125" style="119" bestFit="1" customWidth="1"/>
    <col min="5640" max="5640" width="11.140625" style="119" bestFit="1" customWidth="1"/>
    <col min="5641" max="5886" width="11" style="119"/>
    <col min="5887" max="5887" width="29.5703125" style="119" customWidth="1"/>
    <col min="5888" max="5890" width="14.140625" style="119" bestFit="1" customWidth="1"/>
    <col min="5891" max="5891" width="1.5703125" style="119" customWidth="1"/>
    <col min="5892" max="5892" width="14.5703125" style="119" customWidth="1"/>
    <col min="5893" max="5894" width="14.140625" style="119" bestFit="1" customWidth="1"/>
    <col min="5895" max="5895" width="12.5703125" style="119" bestFit="1" customWidth="1"/>
    <col min="5896" max="5896" width="11.140625" style="119" bestFit="1" customWidth="1"/>
    <col min="5897" max="6142" width="11" style="119"/>
    <col min="6143" max="6143" width="29.5703125" style="119" customWidth="1"/>
    <col min="6144" max="6146" width="14.140625" style="119" bestFit="1" customWidth="1"/>
    <col min="6147" max="6147" width="1.5703125" style="119" customWidth="1"/>
    <col min="6148" max="6148" width="14.5703125" style="119" customWidth="1"/>
    <col min="6149" max="6150" width="14.140625" style="119" bestFit="1" customWidth="1"/>
    <col min="6151" max="6151" width="12.5703125" style="119" bestFit="1" customWidth="1"/>
    <col min="6152" max="6152" width="11.140625" style="119" bestFit="1" customWidth="1"/>
    <col min="6153" max="6398" width="11" style="119"/>
    <col min="6399" max="6399" width="29.5703125" style="119" customWidth="1"/>
    <col min="6400" max="6402" width="14.140625" style="119" bestFit="1" customWidth="1"/>
    <col min="6403" max="6403" width="1.5703125" style="119" customWidth="1"/>
    <col min="6404" max="6404" width="14.5703125" style="119" customWidth="1"/>
    <col min="6405" max="6406" width="14.140625" style="119" bestFit="1" customWidth="1"/>
    <col min="6407" max="6407" width="12.5703125" style="119" bestFit="1" customWidth="1"/>
    <col min="6408" max="6408" width="11.140625" style="119" bestFit="1" customWidth="1"/>
    <col min="6409" max="6654" width="11" style="119"/>
    <col min="6655" max="6655" width="29.5703125" style="119" customWidth="1"/>
    <col min="6656" max="6658" width="14.140625" style="119" bestFit="1" customWidth="1"/>
    <col min="6659" max="6659" width="1.5703125" style="119" customWidth="1"/>
    <col min="6660" max="6660" width="14.5703125" style="119" customWidth="1"/>
    <col min="6661" max="6662" width="14.140625" style="119" bestFit="1" customWidth="1"/>
    <col min="6663" max="6663" width="12.5703125" style="119" bestFit="1" customWidth="1"/>
    <col min="6664" max="6664" width="11.140625" style="119" bestFit="1" customWidth="1"/>
    <col min="6665" max="6910" width="11" style="119"/>
    <col min="6911" max="6911" width="29.5703125" style="119" customWidth="1"/>
    <col min="6912" max="6914" width="14.140625" style="119" bestFit="1" customWidth="1"/>
    <col min="6915" max="6915" width="1.5703125" style="119" customWidth="1"/>
    <col min="6916" max="6916" width="14.5703125" style="119" customWidth="1"/>
    <col min="6917" max="6918" width="14.140625" style="119" bestFit="1" customWidth="1"/>
    <col min="6919" max="6919" width="12.5703125" style="119" bestFit="1" customWidth="1"/>
    <col min="6920" max="6920" width="11.140625" style="119" bestFit="1" customWidth="1"/>
    <col min="6921" max="7166" width="11" style="119"/>
    <col min="7167" max="7167" width="29.5703125" style="119" customWidth="1"/>
    <col min="7168" max="7170" width="14.140625" style="119" bestFit="1" customWidth="1"/>
    <col min="7171" max="7171" width="1.5703125" style="119" customWidth="1"/>
    <col min="7172" max="7172" width="14.5703125" style="119" customWidth="1"/>
    <col min="7173" max="7174" width="14.140625" style="119" bestFit="1" customWidth="1"/>
    <col min="7175" max="7175" width="12.5703125" style="119" bestFit="1" customWidth="1"/>
    <col min="7176" max="7176" width="11.140625" style="119" bestFit="1" customWidth="1"/>
    <col min="7177" max="7422" width="11" style="119"/>
    <col min="7423" max="7423" width="29.5703125" style="119" customWidth="1"/>
    <col min="7424" max="7426" width="14.140625" style="119" bestFit="1" customWidth="1"/>
    <col min="7427" max="7427" width="1.5703125" style="119" customWidth="1"/>
    <col min="7428" max="7428" width="14.5703125" style="119" customWidth="1"/>
    <col min="7429" max="7430" width="14.140625" style="119" bestFit="1" customWidth="1"/>
    <col min="7431" max="7431" width="12.5703125" style="119" bestFit="1" customWidth="1"/>
    <col min="7432" max="7432" width="11.140625" style="119" bestFit="1" customWidth="1"/>
    <col min="7433" max="7678" width="11" style="119"/>
    <col min="7679" max="7679" width="29.5703125" style="119" customWidth="1"/>
    <col min="7680" max="7682" width="14.140625" style="119" bestFit="1" customWidth="1"/>
    <col min="7683" max="7683" width="1.5703125" style="119" customWidth="1"/>
    <col min="7684" max="7684" width="14.5703125" style="119" customWidth="1"/>
    <col min="7685" max="7686" width="14.140625" style="119" bestFit="1" customWidth="1"/>
    <col min="7687" max="7687" width="12.5703125" style="119" bestFit="1" customWidth="1"/>
    <col min="7688" max="7688" width="11.140625" style="119" bestFit="1" customWidth="1"/>
    <col min="7689" max="7934" width="11" style="119"/>
    <col min="7935" max="7935" width="29.5703125" style="119" customWidth="1"/>
    <col min="7936" max="7938" width="14.140625" style="119" bestFit="1" customWidth="1"/>
    <col min="7939" max="7939" width="1.5703125" style="119" customWidth="1"/>
    <col min="7940" max="7940" width="14.5703125" style="119" customWidth="1"/>
    <col min="7941" max="7942" width="14.140625" style="119" bestFit="1" customWidth="1"/>
    <col min="7943" max="7943" width="12.5703125" style="119" bestFit="1" customWidth="1"/>
    <col min="7944" max="7944" width="11.140625" style="119" bestFit="1" customWidth="1"/>
    <col min="7945" max="8190" width="11" style="119"/>
    <col min="8191" max="8191" width="29.5703125" style="119" customWidth="1"/>
    <col min="8192" max="8194" width="14.140625" style="119" bestFit="1" customWidth="1"/>
    <col min="8195" max="8195" width="1.5703125" style="119" customWidth="1"/>
    <col min="8196" max="8196" width="14.5703125" style="119" customWidth="1"/>
    <col min="8197" max="8198" width="14.140625" style="119" bestFit="1" customWidth="1"/>
    <col min="8199" max="8199" width="12.5703125" style="119" bestFit="1" customWidth="1"/>
    <col min="8200" max="8200" width="11.140625" style="119" bestFit="1" customWidth="1"/>
    <col min="8201" max="8446" width="11" style="119"/>
    <col min="8447" max="8447" width="29.5703125" style="119" customWidth="1"/>
    <col min="8448" max="8450" width="14.140625" style="119" bestFit="1" customWidth="1"/>
    <col min="8451" max="8451" width="1.5703125" style="119" customWidth="1"/>
    <col min="8452" max="8452" width="14.5703125" style="119" customWidth="1"/>
    <col min="8453" max="8454" width="14.140625" style="119" bestFit="1" customWidth="1"/>
    <col min="8455" max="8455" width="12.5703125" style="119" bestFit="1" customWidth="1"/>
    <col min="8456" max="8456" width="11.140625" style="119" bestFit="1" customWidth="1"/>
    <col min="8457" max="8702" width="11" style="119"/>
    <col min="8703" max="8703" width="29.5703125" style="119" customWidth="1"/>
    <col min="8704" max="8706" width="14.140625" style="119" bestFit="1" customWidth="1"/>
    <col min="8707" max="8707" width="1.5703125" style="119" customWidth="1"/>
    <col min="8708" max="8708" width="14.5703125" style="119" customWidth="1"/>
    <col min="8709" max="8710" width="14.140625" style="119" bestFit="1" customWidth="1"/>
    <col min="8711" max="8711" width="12.5703125" style="119" bestFit="1" customWidth="1"/>
    <col min="8712" max="8712" width="11.140625" style="119" bestFit="1" customWidth="1"/>
    <col min="8713" max="8958" width="11" style="119"/>
    <col min="8959" max="8959" width="29.5703125" style="119" customWidth="1"/>
    <col min="8960" max="8962" width="14.140625" style="119" bestFit="1" customWidth="1"/>
    <col min="8963" max="8963" width="1.5703125" style="119" customWidth="1"/>
    <col min="8964" max="8964" width="14.5703125" style="119" customWidth="1"/>
    <col min="8965" max="8966" width="14.140625" style="119" bestFit="1" customWidth="1"/>
    <col min="8967" max="8967" width="12.5703125" style="119" bestFit="1" customWidth="1"/>
    <col min="8968" max="8968" width="11.140625" style="119" bestFit="1" customWidth="1"/>
    <col min="8969" max="9214" width="11" style="119"/>
    <col min="9215" max="9215" width="29.5703125" style="119" customWidth="1"/>
    <col min="9216" max="9218" width="14.140625" style="119" bestFit="1" customWidth="1"/>
    <col min="9219" max="9219" width="1.5703125" style="119" customWidth="1"/>
    <col min="9220" max="9220" width="14.5703125" style="119" customWidth="1"/>
    <col min="9221" max="9222" width="14.140625" style="119" bestFit="1" customWidth="1"/>
    <col min="9223" max="9223" width="12.5703125" style="119" bestFit="1" customWidth="1"/>
    <col min="9224" max="9224" width="11.140625" style="119" bestFit="1" customWidth="1"/>
    <col min="9225" max="9470" width="11" style="119"/>
    <col min="9471" max="9471" width="29.5703125" style="119" customWidth="1"/>
    <col min="9472" max="9474" width="14.140625" style="119" bestFit="1" customWidth="1"/>
    <col min="9475" max="9475" width="1.5703125" style="119" customWidth="1"/>
    <col min="9476" max="9476" width="14.5703125" style="119" customWidth="1"/>
    <col min="9477" max="9478" width="14.140625" style="119" bestFit="1" customWidth="1"/>
    <col min="9479" max="9479" width="12.5703125" style="119" bestFit="1" customWidth="1"/>
    <col min="9480" max="9480" width="11.140625" style="119" bestFit="1" customWidth="1"/>
    <col min="9481" max="9726" width="11" style="119"/>
    <col min="9727" max="9727" width="29.5703125" style="119" customWidth="1"/>
    <col min="9728" max="9730" width="14.140625" style="119" bestFit="1" customWidth="1"/>
    <col min="9731" max="9731" width="1.5703125" style="119" customWidth="1"/>
    <col min="9732" max="9732" width="14.5703125" style="119" customWidth="1"/>
    <col min="9733" max="9734" width="14.140625" style="119" bestFit="1" customWidth="1"/>
    <col min="9735" max="9735" width="12.5703125" style="119" bestFit="1" customWidth="1"/>
    <col min="9736" max="9736" width="11.140625" style="119" bestFit="1" customWidth="1"/>
    <col min="9737" max="9982" width="11" style="119"/>
    <col min="9983" max="9983" width="29.5703125" style="119" customWidth="1"/>
    <col min="9984" max="9986" width="14.140625" style="119" bestFit="1" customWidth="1"/>
    <col min="9987" max="9987" width="1.5703125" style="119" customWidth="1"/>
    <col min="9988" max="9988" width="14.5703125" style="119" customWidth="1"/>
    <col min="9989" max="9990" width="14.140625" style="119" bestFit="1" customWidth="1"/>
    <col min="9991" max="9991" width="12.5703125" style="119" bestFit="1" customWidth="1"/>
    <col min="9992" max="9992" width="11.140625" style="119" bestFit="1" customWidth="1"/>
    <col min="9993" max="10238" width="11" style="119"/>
    <col min="10239" max="10239" width="29.5703125" style="119" customWidth="1"/>
    <col min="10240" max="10242" width="14.140625" style="119" bestFit="1" customWidth="1"/>
    <col min="10243" max="10243" width="1.5703125" style="119" customWidth="1"/>
    <col min="10244" max="10244" width="14.5703125" style="119" customWidth="1"/>
    <col min="10245" max="10246" width="14.140625" style="119" bestFit="1" customWidth="1"/>
    <col min="10247" max="10247" width="12.5703125" style="119" bestFit="1" customWidth="1"/>
    <col min="10248" max="10248" width="11.140625" style="119" bestFit="1" customWidth="1"/>
    <col min="10249" max="10494" width="11" style="119"/>
    <col min="10495" max="10495" width="29.5703125" style="119" customWidth="1"/>
    <col min="10496" max="10498" width="14.140625" style="119" bestFit="1" customWidth="1"/>
    <col min="10499" max="10499" width="1.5703125" style="119" customWidth="1"/>
    <col min="10500" max="10500" width="14.5703125" style="119" customWidth="1"/>
    <col min="10501" max="10502" width="14.140625" style="119" bestFit="1" customWidth="1"/>
    <col min="10503" max="10503" width="12.5703125" style="119" bestFit="1" customWidth="1"/>
    <col min="10504" max="10504" width="11.140625" style="119" bestFit="1" customWidth="1"/>
    <col min="10505" max="10750" width="11" style="119"/>
    <col min="10751" max="10751" width="29.5703125" style="119" customWidth="1"/>
    <col min="10752" max="10754" width="14.140625" style="119" bestFit="1" customWidth="1"/>
    <col min="10755" max="10755" width="1.5703125" style="119" customWidth="1"/>
    <col min="10756" max="10756" width="14.5703125" style="119" customWidth="1"/>
    <col min="10757" max="10758" width="14.140625" style="119" bestFit="1" customWidth="1"/>
    <col min="10759" max="10759" width="12.5703125" style="119" bestFit="1" customWidth="1"/>
    <col min="10760" max="10760" width="11.140625" style="119" bestFit="1" customWidth="1"/>
    <col min="10761" max="11006" width="11" style="119"/>
    <col min="11007" max="11007" width="29.5703125" style="119" customWidth="1"/>
    <col min="11008" max="11010" width="14.140625" style="119" bestFit="1" customWidth="1"/>
    <col min="11011" max="11011" width="1.5703125" style="119" customWidth="1"/>
    <col min="11012" max="11012" width="14.5703125" style="119" customWidth="1"/>
    <col min="11013" max="11014" width="14.140625" style="119" bestFit="1" customWidth="1"/>
    <col min="11015" max="11015" width="12.5703125" style="119" bestFit="1" customWidth="1"/>
    <col min="11016" max="11016" width="11.140625" style="119" bestFit="1" customWidth="1"/>
    <col min="11017" max="11262" width="11" style="119"/>
    <col min="11263" max="11263" width="29.5703125" style="119" customWidth="1"/>
    <col min="11264" max="11266" width="14.140625" style="119" bestFit="1" customWidth="1"/>
    <col min="11267" max="11267" width="1.5703125" style="119" customWidth="1"/>
    <col min="11268" max="11268" width="14.5703125" style="119" customWidth="1"/>
    <col min="11269" max="11270" width="14.140625" style="119" bestFit="1" customWidth="1"/>
    <col min="11271" max="11271" width="12.5703125" style="119" bestFit="1" customWidth="1"/>
    <col min="11272" max="11272" width="11.140625" style="119" bestFit="1" customWidth="1"/>
    <col min="11273" max="11518" width="11" style="119"/>
    <col min="11519" max="11519" width="29.5703125" style="119" customWidth="1"/>
    <col min="11520" max="11522" width="14.140625" style="119" bestFit="1" customWidth="1"/>
    <col min="11523" max="11523" width="1.5703125" style="119" customWidth="1"/>
    <col min="11524" max="11524" width="14.5703125" style="119" customWidth="1"/>
    <col min="11525" max="11526" width="14.140625" style="119" bestFit="1" customWidth="1"/>
    <col min="11527" max="11527" width="12.5703125" style="119" bestFit="1" customWidth="1"/>
    <col min="11528" max="11528" width="11.140625" style="119" bestFit="1" customWidth="1"/>
    <col min="11529" max="11774" width="11" style="119"/>
    <col min="11775" max="11775" width="29.5703125" style="119" customWidth="1"/>
    <col min="11776" max="11778" width="14.140625" style="119" bestFit="1" customWidth="1"/>
    <col min="11779" max="11779" width="1.5703125" style="119" customWidth="1"/>
    <col min="11780" max="11780" width="14.5703125" style="119" customWidth="1"/>
    <col min="11781" max="11782" width="14.140625" style="119" bestFit="1" customWidth="1"/>
    <col min="11783" max="11783" width="12.5703125" style="119" bestFit="1" customWidth="1"/>
    <col min="11784" max="11784" width="11.140625" style="119" bestFit="1" customWidth="1"/>
    <col min="11785" max="12030" width="11" style="119"/>
    <col min="12031" max="12031" width="29.5703125" style="119" customWidth="1"/>
    <col min="12032" max="12034" width="14.140625" style="119" bestFit="1" customWidth="1"/>
    <col min="12035" max="12035" width="1.5703125" style="119" customWidth="1"/>
    <col min="12036" max="12036" width="14.5703125" style="119" customWidth="1"/>
    <col min="12037" max="12038" width="14.140625" style="119" bestFit="1" customWidth="1"/>
    <col min="12039" max="12039" width="12.5703125" style="119" bestFit="1" customWidth="1"/>
    <col min="12040" max="12040" width="11.140625" style="119" bestFit="1" customWidth="1"/>
    <col min="12041" max="12286" width="11" style="119"/>
    <col min="12287" max="12287" width="29.5703125" style="119" customWidth="1"/>
    <col min="12288" max="12290" width="14.140625" style="119" bestFit="1" customWidth="1"/>
    <col min="12291" max="12291" width="1.5703125" style="119" customWidth="1"/>
    <col min="12292" max="12292" width="14.5703125" style="119" customWidth="1"/>
    <col min="12293" max="12294" width="14.140625" style="119" bestFit="1" customWidth="1"/>
    <col min="12295" max="12295" width="12.5703125" style="119" bestFit="1" customWidth="1"/>
    <col min="12296" max="12296" width="11.140625" style="119" bestFit="1" customWidth="1"/>
    <col min="12297" max="12542" width="11" style="119"/>
    <col min="12543" max="12543" width="29.5703125" style="119" customWidth="1"/>
    <col min="12544" max="12546" width="14.140625" style="119" bestFit="1" customWidth="1"/>
    <col min="12547" max="12547" width="1.5703125" style="119" customWidth="1"/>
    <col min="12548" max="12548" width="14.5703125" style="119" customWidth="1"/>
    <col min="12549" max="12550" width="14.140625" style="119" bestFit="1" customWidth="1"/>
    <col min="12551" max="12551" width="12.5703125" style="119" bestFit="1" customWidth="1"/>
    <col min="12552" max="12552" width="11.140625" style="119" bestFit="1" customWidth="1"/>
    <col min="12553" max="12798" width="11" style="119"/>
    <col min="12799" max="12799" width="29.5703125" style="119" customWidth="1"/>
    <col min="12800" max="12802" width="14.140625" style="119" bestFit="1" customWidth="1"/>
    <col min="12803" max="12803" width="1.5703125" style="119" customWidth="1"/>
    <col min="12804" max="12804" width="14.5703125" style="119" customWidth="1"/>
    <col min="12805" max="12806" width="14.140625" style="119" bestFit="1" customWidth="1"/>
    <col min="12807" max="12807" width="12.5703125" style="119" bestFit="1" customWidth="1"/>
    <col min="12808" max="12808" width="11.140625" style="119" bestFit="1" customWidth="1"/>
    <col min="12809" max="13054" width="11" style="119"/>
    <col min="13055" max="13055" width="29.5703125" style="119" customWidth="1"/>
    <col min="13056" max="13058" width="14.140625" style="119" bestFit="1" customWidth="1"/>
    <col min="13059" max="13059" width="1.5703125" style="119" customWidth="1"/>
    <col min="13060" max="13060" width="14.5703125" style="119" customWidth="1"/>
    <col min="13061" max="13062" width="14.140625" style="119" bestFit="1" customWidth="1"/>
    <col min="13063" max="13063" width="12.5703125" style="119" bestFit="1" customWidth="1"/>
    <col min="13064" max="13064" width="11.140625" style="119" bestFit="1" customWidth="1"/>
    <col min="13065" max="13310" width="11" style="119"/>
    <col min="13311" max="13311" width="29.5703125" style="119" customWidth="1"/>
    <col min="13312" max="13314" width="14.140625" style="119" bestFit="1" customWidth="1"/>
    <col min="13315" max="13315" width="1.5703125" style="119" customWidth="1"/>
    <col min="13316" max="13316" width="14.5703125" style="119" customWidth="1"/>
    <col min="13317" max="13318" width="14.140625" style="119" bestFit="1" customWidth="1"/>
    <col min="13319" max="13319" width="12.5703125" style="119" bestFit="1" customWidth="1"/>
    <col min="13320" max="13320" width="11.140625" style="119" bestFit="1" customWidth="1"/>
    <col min="13321" max="13566" width="11" style="119"/>
    <col min="13567" max="13567" width="29.5703125" style="119" customWidth="1"/>
    <col min="13568" max="13570" width="14.140625" style="119" bestFit="1" customWidth="1"/>
    <col min="13571" max="13571" width="1.5703125" style="119" customWidth="1"/>
    <col min="13572" max="13572" width="14.5703125" style="119" customWidth="1"/>
    <col min="13573" max="13574" width="14.140625" style="119" bestFit="1" customWidth="1"/>
    <col min="13575" max="13575" width="12.5703125" style="119" bestFit="1" customWidth="1"/>
    <col min="13576" max="13576" width="11.140625" style="119" bestFit="1" customWidth="1"/>
    <col min="13577" max="13822" width="11" style="119"/>
    <col min="13823" max="13823" width="29.5703125" style="119" customWidth="1"/>
    <col min="13824" max="13826" width="14.140625" style="119" bestFit="1" customWidth="1"/>
    <col min="13827" max="13827" width="1.5703125" style="119" customWidth="1"/>
    <col min="13828" max="13828" width="14.5703125" style="119" customWidth="1"/>
    <col min="13829" max="13830" width="14.140625" style="119" bestFit="1" customWidth="1"/>
    <col min="13831" max="13831" width="12.5703125" style="119" bestFit="1" customWidth="1"/>
    <col min="13832" max="13832" width="11.140625" style="119" bestFit="1" customWidth="1"/>
    <col min="13833" max="14078" width="11" style="119"/>
    <col min="14079" max="14079" width="29.5703125" style="119" customWidth="1"/>
    <col min="14080" max="14082" width="14.140625" style="119" bestFit="1" customWidth="1"/>
    <col min="14083" max="14083" width="1.5703125" style="119" customWidth="1"/>
    <col min="14084" max="14084" width="14.5703125" style="119" customWidth="1"/>
    <col min="14085" max="14086" width="14.140625" style="119" bestFit="1" customWidth="1"/>
    <col min="14087" max="14087" width="12.5703125" style="119" bestFit="1" customWidth="1"/>
    <col min="14088" max="14088" width="11.140625" style="119" bestFit="1" customWidth="1"/>
    <col min="14089" max="14334" width="11" style="119"/>
    <col min="14335" max="14335" width="29.5703125" style="119" customWidth="1"/>
    <col min="14336" max="14338" width="14.140625" style="119" bestFit="1" customWidth="1"/>
    <col min="14339" max="14339" width="1.5703125" style="119" customWidth="1"/>
    <col min="14340" max="14340" width="14.5703125" style="119" customWidth="1"/>
    <col min="14341" max="14342" width="14.140625" style="119" bestFit="1" customWidth="1"/>
    <col min="14343" max="14343" width="12.5703125" style="119" bestFit="1" customWidth="1"/>
    <col min="14344" max="14344" width="11.140625" style="119" bestFit="1" customWidth="1"/>
    <col min="14345" max="14590" width="11" style="119"/>
    <col min="14591" max="14591" width="29.5703125" style="119" customWidth="1"/>
    <col min="14592" max="14594" width="14.140625" style="119" bestFit="1" customWidth="1"/>
    <col min="14595" max="14595" width="1.5703125" style="119" customWidth="1"/>
    <col min="14596" max="14596" width="14.5703125" style="119" customWidth="1"/>
    <col min="14597" max="14598" width="14.140625" style="119" bestFit="1" customWidth="1"/>
    <col min="14599" max="14599" width="12.5703125" style="119" bestFit="1" customWidth="1"/>
    <col min="14600" max="14600" width="11.140625" style="119" bestFit="1" customWidth="1"/>
    <col min="14601" max="14846" width="11" style="119"/>
    <col min="14847" max="14847" width="29.5703125" style="119" customWidth="1"/>
    <col min="14848" max="14850" width="14.140625" style="119" bestFit="1" customWidth="1"/>
    <col min="14851" max="14851" width="1.5703125" style="119" customWidth="1"/>
    <col min="14852" max="14852" width="14.5703125" style="119" customWidth="1"/>
    <col min="14853" max="14854" width="14.140625" style="119" bestFit="1" customWidth="1"/>
    <col min="14855" max="14855" width="12.5703125" style="119" bestFit="1" customWidth="1"/>
    <col min="14856" max="14856" width="11.140625" style="119" bestFit="1" customWidth="1"/>
    <col min="14857" max="15102" width="11" style="119"/>
    <col min="15103" max="15103" width="29.5703125" style="119" customWidth="1"/>
    <col min="15104" max="15106" width="14.140625" style="119" bestFit="1" customWidth="1"/>
    <col min="15107" max="15107" width="1.5703125" style="119" customWidth="1"/>
    <col min="15108" max="15108" width="14.5703125" style="119" customWidth="1"/>
    <col min="15109" max="15110" width="14.140625" style="119" bestFit="1" customWidth="1"/>
    <col min="15111" max="15111" width="12.5703125" style="119" bestFit="1" customWidth="1"/>
    <col min="15112" max="15112" width="11.140625" style="119" bestFit="1" customWidth="1"/>
    <col min="15113" max="15358" width="11" style="119"/>
    <col min="15359" max="15359" width="29.5703125" style="119" customWidth="1"/>
    <col min="15360" max="15362" width="14.140625" style="119" bestFit="1" customWidth="1"/>
    <col min="15363" max="15363" width="1.5703125" style="119" customWidth="1"/>
    <col min="15364" max="15364" width="14.5703125" style="119" customWidth="1"/>
    <col min="15365" max="15366" width="14.140625" style="119" bestFit="1" customWidth="1"/>
    <col min="15367" max="15367" width="12.5703125" style="119" bestFit="1" customWidth="1"/>
    <col min="15368" max="15368" width="11.140625" style="119" bestFit="1" customWidth="1"/>
    <col min="15369" max="15614" width="11" style="119"/>
    <col min="15615" max="15615" width="29.5703125" style="119" customWidth="1"/>
    <col min="15616" max="15618" width="14.140625" style="119" bestFit="1" customWidth="1"/>
    <col min="15619" max="15619" width="1.5703125" style="119" customWidth="1"/>
    <col min="15620" max="15620" width="14.5703125" style="119" customWidth="1"/>
    <col min="15621" max="15622" width="14.140625" style="119" bestFit="1" customWidth="1"/>
    <col min="15623" max="15623" width="12.5703125" style="119" bestFit="1" customWidth="1"/>
    <col min="15624" max="15624" width="11.140625" style="119" bestFit="1" customWidth="1"/>
    <col min="15625" max="15870" width="11" style="119"/>
    <col min="15871" max="15871" width="29.5703125" style="119" customWidth="1"/>
    <col min="15872" max="15874" width="14.140625" style="119" bestFit="1" customWidth="1"/>
    <col min="15875" max="15875" width="1.5703125" style="119" customWidth="1"/>
    <col min="15876" max="15876" width="14.5703125" style="119" customWidth="1"/>
    <col min="15877" max="15878" width="14.140625" style="119" bestFit="1" customWidth="1"/>
    <col min="15879" max="15879" width="12.5703125" style="119" bestFit="1" customWidth="1"/>
    <col min="15880" max="15880" width="11.140625" style="119" bestFit="1" customWidth="1"/>
    <col min="15881" max="16126" width="11" style="119"/>
    <col min="16127" max="16127" width="29.5703125" style="119" customWidth="1"/>
    <col min="16128" max="16130" width="14.140625" style="119" bestFit="1" customWidth="1"/>
    <col min="16131" max="16131" width="1.5703125" style="119" customWidth="1"/>
    <col min="16132" max="16132" width="14.5703125" style="119" customWidth="1"/>
    <col min="16133" max="16134" width="14.140625" style="119" bestFit="1" customWidth="1"/>
    <col min="16135" max="16135" width="12.5703125" style="119" bestFit="1" customWidth="1"/>
    <col min="16136" max="16136" width="11.140625" style="119" bestFit="1" customWidth="1"/>
    <col min="16137" max="16384" width="11" style="119"/>
  </cols>
  <sheetData>
    <row r="2" spans="1:14" ht="18" customHeight="1">
      <c r="A2" s="118" t="s">
        <v>415</v>
      </c>
      <c r="B2" s="118"/>
      <c r="C2" s="118"/>
      <c r="D2" s="118"/>
      <c r="E2" s="118"/>
      <c r="F2" s="118"/>
      <c r="G2" s="118"/>
      <c r="H2" s="118"/>
    </row>
    <row r="3" spans="1:14" ht="18" customHeight="1">
      <c r="A3" s="140" t="s">
        <v>416</v>
      </c>
      <c r="B3" s="140"/>
      <c r="C3" s="140"/>
      <c r="D3" s="140"/>
      <c r="E3" s="140"/>
      <c r="F3" s="140"/>
      <c r="G3" s="140"/>
      <c r="H3" s="140"/>
    </row>
    <row r="4" spans="1:14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  <c r="I4" s="119"/>
      <c r="J4" s="119"/>
      <c r="K4" s="119"/>
      <c r="L4" s="119"/>
      <c r="M4" s="119"/>
      <c r="N4" s="119"/>
    </row>
    <row r="5" spans="1:14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  <c r="I5" s="119"/>
      <c r="J5" s="119"/>
      <c r="K5" s="119"/>
      <c r="L5" s="119"/>
      <c r="M5" s="119"/>
      <c r="N5" s="119"/>
    </row>
    <row r="6" spans="1:14" s="143" customFormat="1" ht="20.25" customHeight="1">
      <c r="A6" s="457" t="s">
        <v>118</v>
      </c>
      <c r="B6" s="465" t="s">
        <v>10</v>
      </c>
      <c r="C6" s="465"/>
      <c r="D6" s="465"/>
      <c r="E6" s="465"/>
      <c r="F6" s="465"/>
      <c r="G6" s="465"/>
      <c r="H6" s="465"/>
    </row>
    <row r="7" spans="1:14" s="143" customFormat="1" ht="16.5" customHeight="1">
      <c r="A7" s="458"/>
      <c r="B7" s="466" t="s">
        <v>12</v>
      </c>
      <c r="C7" s="466"/>
      <c r="D7" s="466"/>
      <c r="E7" s="466"/>
      <c r="F7" s="466" t="s">
        <v>13</v>
      </c>
      <c r="G7" s="466"/>
      <c r="H7" s="466"/>
    </row>
    <row r="8" spans="1:14" s="143" customFormat="1" ht="20.25" customHeight="1">
      <c r="A8" s="459"/>
      <c r="B8" s="172" t="s">
        <v>34</v>
      </c>
      <c r="C8" s="172" t="s">
        <v>17</v>
      </c>
      <c r="D8" s="172" t="s">
        <v>18</v>
      </c>
      <c r="E8" s="176"/>
      <c r="F8" s="172" t="s">
        <v>34</v>
      </c>
      <c r="G8" s="172" t="s">
        <v>17</v>
      </c>
      <c r="H8" s="172" t="s">
        <v>18</v>
      </c>
    </row>
    <row r="9" spans="1:14" ht="18.75" customHeight="1">
      <c r="A9" s="173" t="s">
        <v>417</v>
      </c>
      <c r="B9" s="174">
        <f>B10+B16+B24+B34+B39+B44+B50+B55+B64+B71+B76</f>
        <v>278588</v>
      </c>
      <c r="C9" s="174">
        <f>C10+C16+C24+C34+C39+C44+C50+C55+C64+C71+C76</f>
        <v>139826</v>
      </c>
      <c r="D9" s="174">
        <f>D10+D16+D24+D34+D39+D44+D50+D55+D64+D71+D76</f>
        <v>138762</v>
      </c>
      <c r="E9" s="175"/>
      <c r="F9" s="174">
        <f>F10+F16+F24+F34+F39+F44+F50+F55+F64+F71+F76</f>
        <v>280853</v>
      </c>
      <c r="G9" s="174">
        <f>G10+G16+G24+G34+G39+G44+G50+G55+G64+G71+G76</f>
        <v>140949</v>
      </c>
      <c r="H9" s="174">
        <f>H10+H16+H24+H34+H39+H44+H50+H55+H64+H71+H76</f>
        <v>139904</v>
      </c>
    </row>
    <row r="10" spans="1:14" ht="18.75" customHeight="1">
      <c r="A10" s="163" t="s">
        <v>418</v>
      </c>
      <c r="B10" s="164">
        <f t="shared" ref="B10:B73" si="0">C10+D10</f>
        <v>53735</v>
      </c>
      <c r="C10" s="164">
        <f>SUM(C11:C15)</f>
        <v>26683</v>
      </c>
      <c r="D10" s="164">
        <f>SUM(D11:D15)</f>
        <v>27052</v>
      </c>
      <c r="E10" s="167"/>
      <c r="F10" s="164">
        <f t="shared" ref="F10:F73" si="1">G10+H10</f>
        <v>54288</v>
      </c>
      <c r="G10" s="164">
        <f>SUM(G11:G15)</f>
        <v>26946</v>
      </c>
      <c r="H10" s="164">
        <f>SUM(H11:H15)</f>
        <v>27342</v>
      </c>
    </row>
    <row r="11" spans="1:14" ht="18.75" customHeight="1">
      <c r="A11" s="165" t="s">
        <v>86</v>
      </c>
      <c r="B11" s="166">
        <f t="shared" si="0"/>
        <v>45704</v>
      </c>
      <c r="C11" s="166">
        <v>22669</v>
      </c>
      <c r="D11" s="166">
        <v>23035</v>
      </c>
      <c r="E11" s="167"/>
      <c r="F11" s="166">
        <f t="shared" si="1"/>
        <v>46184</v>
      </c>
      <c r="G11" s="166">
        <v>22881</v>
      </c>
      <c r="H11" s="166">
        <v>23303</v>
      </c>
    </row>
    <row r="12" spans="1:14" ht="18.75" customHeight="1">
      <c r="A12" s="165" t="s">
        <v>419</v>
      </c>
      <c r="B12" s="166">
        <f t="shared" si="0"/>
        <v>2580</v>
      </c>
      <c r="C12" s="166">
        <v>1269</v>
      </c>
      <c r="D12" s="166">
        <v>1311</v>
      </c>
      <c r="E12" s="167"/>
      <c r="F12" s="166">
        <f t="shared" si="1"/>
        <v>2610</v>
      </c>
      <c r="G12" s="166">
        <v>1290</v>
      </c>
      <c r="H12" s="166">
        <v>1320</v>
      </c>
    </row>
    <row r="13" spans="1:14" ht="18.75" customHeight="1">
      <c r="A13" s="165" t="s">
        <v>420</v>
      </c>
      <c r="B13" s="166">
        <f t="shared" si="0"/>
        <v>1207</v>
      </c>
      <c r="C13" s="166">
        <v>615</v>
      </c>
      <c r="D13" s="166">
        <v>592</v>
      </c>
      <c r="E13" s="167"/>
      <c r="F13" s="166">
        <f t="shared" si="1"/>
        <v>1210</v>
      </c>
      <c r="G13" s="166">
        <v>615</v>
      </c>
      <c r="H13" s="166">
        <v>595</v>
      </c>
    </row>
    <row r="14" spans="1:14" ht="18.75" customHeight="1">
      <c r="A14" s="165" t="s">
        <v>421</v>
      </c>
      <c r="B14" s="166">
        <f t="shared" si="0"/>
        <v>1997</v>
      </c>
      <c r="C14" s="166">
        <v>993</v>
      </c>
      <c r="D14" s="166">
        <v>1004</v>
      </c>
      <c r="E14" s="167"/>
      <c r="F14" s="166">
        <f t="shared" si="1"/>
        <v>2010</v>
      </c>
      <c r="G14" s="166">
        <v>1008</v>
      </c>
      <c r="H14" s="166">
        <v>1002</v>
      </c>
    </row>
    <row r="15" spans="1:14" ht="18.75" customHeight="1">
      <c r="A15" s="165" t="s">
        <v>422</v>
      </c>
      <c r="B15" s="166">
        <f t="shared" si="0"/>
        <v>2247</v>
      </c>
      <c r="C15" s="166">
        <v>1137</v>
      </c>
      <c r="D15" s="166">
        <v>1110</v>
      </c>
      <c r="E15" s="167"/>
      <c r="F15" s="166">
        <f t="shared" si="1"/>
        <v>2274</v>
      </c>
      <c r="G15" s="166">
        <v>1152</v>
      </c>
      <c r="H15" s="166">
        <v>1122</v>
      </c>
    </row>
    <row r="16" spans="1:14" ht="18.75" customHeight="1">
      <c r="A16" s="163" t="s">
        <v>423</v>
      </c>
      <c r="B16" s="164">
        <f t="shared" si="0"/>
        <v>46486</v>
      </c>
      <c r="C16" s="164">
        <f>SUM(C17:C23)</f>
        <v>23397</v>
      </c>
      <c r="D16" s="164">
        <f>SUM(D17:D23)</f>
        <v>23089</v>
      </c>
      <c r="E16" s="167"/>
      <c r="F16" s="164">
        <f t="shared" si="1"/>
        <v>46833</v>
      </c>
      <c r="G16" s="164">
        <f>SUM(G17:G23)</f>
        <v>23567</v>
      </c>
      <c r="H16" s="164">
        <f>SUM(H17:H23)</f>
        <v>23266</v>
      </c>
    </row>
    <row r="17" spans="1:8" ht="18.75" customHeight="1">
      <c r="A17" s="165" t="s">
        <v>87</v>
      </c>
      <c r="B17" s="166">
        <f t="shared" si="0"/>
        <v>23383</v>
      </c>
      <c r="C17" s="166">
        <v>11510</v>
      </c>
      <c r="D17" s="166">
        <v>11873</v>
      </c>
      <c r="E17" s="167"/>
      <c r="F17" s="166">
        <f t="shared" si="1"/>
        <v>23533</v>
      </c>
      <c r="G17" s="166">
        <v>11585</v>
      </c>
      <c r="H17" s="166">
        <v>11948</v>
      </c>
    </row>
    <row r="18" spans="1:8" ht="18.75" customHeight="1">
      <c r="A18" s="165" t="s">
        <v>424</v>
      </c>
      <c r="B18" s="166">
        <f t="shared" si="0"/>
        <v>4603</v>
      </c>
      <c r="C18" s="166">
        <v>2353</v>
      </c>
      <c r="D18" s="166">
        <v>2250</v>
      </c>
      <c r="E18" s="167"/>
      <c r="F18" s="166">
        <f t="shared" si="1"/>
        <v>4617</v>
      </c>
      <c r="G18" s="166">
        <v>2364</v>
      </c>
      <c r="H18" s="166">
        <v>2253</v>
      </c>
    </row>
    <row r="19" spans="1:8" ht="18.75" customHeight="1">
      <c r="A19" s="165" t="s">
        <v>133</v>
      </c>
      <c r="B19" s="166">
        <f t="shared" si="0"/>
        <v>5920</v>
      </c>
      <c r="C19" s="166">
        <v>2987</v>
      </c>
      <c r="D19" s="166">
        <v>2933</v>
      </c>
      <c r="E19" s="167"/>
      <c r="F19" s="166">
        <f t="shared" si="1"/>
        <v>5969</v>
      </c>
      <c r="G19" s="166">
        <v>3018</v>
      </c>
      <c r="H19" s="166">
        <v>2951</v>
      </c>
    </row>
    <row r="20" spans="1:8" ht="18.75" customHeight="1">
      <c r="A20" s="165" t="s">
        <v>425</v>
      </c>
      <c r="B20" s="166">
        <f t="shared" si="0"/>
        <v>2324</v>
      </c>
      <c r="C20" s="166">
        <v>1160</v>
      </c>
      <c r="D20" s="166">
        <v>1164</v>
      </c>
      <c r="E20" s="167"/>
      <c r="F20" s="166">
        <f t="shared" si="1"/>
        <v>2336</v>
      </c>
      <c r="G20" s="166">
        <v>1167</v>
      </c>
      <c r="H20" s="166">
        <v>1169</v>
      </c>
    </row>
    <row r="21" spans="1:8" ht="18.75" customHeight="1">
      <c r="A21" s="165" t="s">
        <v>426</v>
      </c>
      <c r="B21" s="166">
        <f t="shared" si="0"/>
        <v>3098</v>
      </c>
      <c r="C21" s="166">
        <v>1659</v>
      </c>
      <c r="D21" s="166">
        <v>1439</v>
      </c>
      <c r="E21" s="167"/>
      <c r="F21" s="166">
        <f t="shared" si="1"/>
        <v>3133</v>
      </c>
      <c r="G21" s="166">
        <v>1664</v>
      </c>
      <c r="H21" s="166">
        <v>1469</v>
      </c>
    </row>
    <row r="22" spans="1:8" ht="18.75" customHeight="1">
      <c r="A22" s="165" t="s">
        <v>427</v>
      </c>
      <c r="B22" s="166">
        <f t="shared" si="0"/>
        <v>4843</v>
      </c>
      <c r="C22" s="166">
        <v>2540</v>
      </c>
      <c r="D22" s="166">
        <v>2303</v>
      </c>
      <c r="E22" s="167"/>
      <c r="F22" s="166">
        <f t="shared" si="1"/>
        <v>4922</v>
      </c>
      <c r="G22" s="166">
        <v>2576</v>
      </c>
      <c r="H22" s="166">
        <v>2346</v>
      </c>
    </row>
    <row r="23" spans="1:8" ht="18.75" customHeight="1">
      <c r="A23" s="165" t="s">
        <v>428</v>
      </c>
      <c r="B23" s="166">
        <f t="shared" si="0"/>
        <v>2315</v>
      </c>
      <c r="C23" s="166">
        <v>1188</v>
      </c>
      <c r="D23" s="166">
        <v>1127</v>
      </c>
      <c r="E23" s="167"/>
      <c r="F23" s="166">
        <f t="shared" si="1"/>
        <v>2323</v>
      </c>
      <c r="G23" s="166">
        <v>1193</v>
      </c>
      <c r="H23" s="166">
        <v>1130</v>
      </c>
    </row>
    <row r="24" spans="1:8" ht="18.75" customHeight="1">
      <c r="A24" s="163" t="s">
        <v>429</v>
      </c>
      <c r="B24" s="164">
        <f t="shared" si="0"/>
        <v>48794</v>
      </c>
      <c r="C24" s="164">
        <f>SUM(C25:C33)</f>
        <v>24678</v>
      </c>
      <c r="D24" s="164">
        <f>SUM(D25:D33)</f>
        <v>24116</v>
      </c>
      <c r="E24" s="167"/>
      <c r="F24" s="164">
        <f t="shared" si="1"/>
        <v>49301</v>
      </c>
      <c r="G24" s="164">
        <f>SUM(G25:G33)</f>
        <v>24925</v>
      </c>
      <c r="H24" s="164">
        <f>SUM(H25:H33)</f>
        <v>24376</v>
      </c>
    </row>
    <row r="25" spans="1:8" ht="18.75" customHeight="1">
      <c r="A25" s="165" t="s">
        <v>88</v>
      </c>
      <c r="B25" s="166">
        <f t="shared" si="0"/>
        <v>20177</v>
      </c>
      <c r="C25" s="166">
        <v>9847</v>
      </c>
      <c r="D25" s="166">
        <v>10330</v>
      </c>
      <c r="E25" s="167"/>
      <c r="F25" s="166">
        <f t="shared" si="1"/>
        <v>20329</v>
      </c>
      <c r="G25" s="166">
        <v>9921</v>
      </c>
      <c r="H25" s="166">
        <v>10408</v>
      </c>
    </row>
    <row r="26" spans="1:8" ht="18.75" customHeight="1">
      <c r="A26" s="165" t="s">
        <v>430</v>
      </c>
      <c r="B26" s="166">
        <f t="shared" si="0"/>
        <v>1414</v>
      </c>
      <c r="C26" s="166">
        <v>756</v>
      </c>
      <c r="D26" s="166">
        <v>658</v>
      </c>
      <c r="E26" s="167"/>
      <c r="F26" s="166">
        <f t="shared" si="1"/>
        <v>1415</v>
      </c>
      <c r="G26" s="166">
        <v>759</v>
      </c>
      <c r="H26" s="166">
        <v>656</v>
      </c>
    </row>
    <row r="27" spans="1:8" ht="18.75" customHeight="1">
      <c r="A27" s="165" t="s">
        <v>431</v>
      </c>
      <c r="B27" s="166">
        <f t="shared" si="0"/>
        <v>6091</v>
      </c>
      <c r="C27" s="166">
        <v>3183</v>
      </c>
      <c r="D27" s="166">
        <v>2908</v>
      </c>
      <c r="E27" s="167"/>
      <c r="F27" s="166">
        <f t="shared" si="1"/>
        <v>6166</v>
      </c>
      <c r="G27" s="166">
        <v>3228</v>
      </c>
      <c r="H27" s="166">
        <v>2938</v>
      </c>
    </row>
    <row r="28" spans="1:8" ht="18.75" customHeight="1">
      <c r="A28" s="165" t="s">
        <v>432</v>
      </c>
      <c r="B28" s="166">
        <f t="shared" si="0"/>
        <v>4402</v>
      </c>
      <c r="C28" s="166">
        <v>2286</v>
      </c>
      <c r="D28" s="166">
        <v>2116</v>
      </c>
      <c r="E28" s="167"/>
      <c r="F28" s="166">
        <f t="shared" si="1"/>
        <v>4485</v>
      </c>
      <c r="G28" s="166">
        <v>2324</v>
      </c>
      <c r="H28" s="166">
        <v>2161</v>
      </c>
    </row>
    <row r="29" spans="1:8" ht="18.75" customHeight="1">
      <c r="A29" s="165" t="s">
        <v>433</v>
      </c>
      <c r="B29" s="166">
        <f t="shared" si="0"/>
        <v>3382</v>
      </c>
      <c r="C29" s="166">
        <v>1735</v>
      </c>
      <c r="D29" s="166">
        <v>1647</v>
      </c>
      <c r="E29" s="167"/>
      <c r="F29" s="166">
        <f t="shared" si="1"/>
        <v>3409</v>
      </c>
      <c r="G29" s="166">
        <v>1748</v>
      </c>
      <c r="H29" s="166">
        <v>1661</v>
      </c>
    </row>
    <row r="30" spans="1:8" ht="18.75" customHeight="1">
      <c r="A30" s="165" t="s">
        <v>434</v>
      </c>
      <c r="B30" s="166">
        <f t="shared" si="0"/>
        <v>1504</v>
      </c>
      <c r="C30" s="166">
        <v>829</v>
      </c>
      <c r="D30" s="166">
        <v>675</v>
      </c>
      <c r="E30" s="167"/>
      <c r="F30" s="166">
        <f t="shared" si="1"/>
        <v>1518</v>
      </c>
      <c r="G30" s="166">
        <v>837</v>
      </c>
      <c r="H30" s="166">
        <v>681</v>
      </c>
    </row>
    <row r="31" spans="1:8" ht="18.75" customHeight="1">
      <c r="A31" s="165" t="s">
        <v>435</v>
      </c>
      <c r="B31" s="166">
        <f t="shared" si="0"/>
        <v>3595</v>
      </c>
      <c r="C31" s="166">
        <v>1750</v>
      </c>
      <c r="D31" s="166">
        <v>1845</v>
      </c>
      <c r="E31" s="167"/>
      <c r="F31" s="166">
        <f t="shared" si="1"/>
        <v>3626</v>
      </c>
      <c r="G31" s="166">
        <v>1761</v>
      </c>
      <c r="H31" s="166">
        <v>1865</v>
      </c>
    </row>
    <row r="32" spans="1:8" ht="18.75" customHeight="1">
      <c r="A32" s="165" t="s">
        <v>436</v>
      </c>
      <c r="B32" s="166">
        <f t="shared" si="0"/>
        <v>2767</v>
      </c>
      <c r="C32" s="166">
        <v>1392</v>
      </c>
      <c r="D32" s="166">
        <v>1375</v>
      </c>
      <c r="E32" s="167"/>
      <c r="F32" s="166">
        <f t="shared" si="1"/>
        <v>2809</v>
      </c>
      <c r="G32" s="166">
        <v>1411</v>
      </c>
      <c r="H32" s="166">
        <v>1398</v>
      </c>
    </row>
    <row r="33" spans="1:8" ht="18.75" customHeight="1">
      <c r="A33" s="165" t="s">
        <v>437</v>
      </c>
      <c r="B33" s="166">
        <f t="shared" si="0"/>
        <v>5462</v>
      </c>
      <c r="C33" s="166">
        <v>2900</v>
      </c>
      <c r="D33" s="166">
        <v>2562</v>
      </c>
      <c r="E33" s="167"/>
      <c r="F33" s="166">
        <f t="shared" si="1"/>
        <v>5544</v>
      </c>
      <c r="G33" s="166">
        <v>2936</v>
      </c>
      <c r="H33" s="166">
        <v>2608</v>
      </c>
    </row>
    <row r="34" spans="1:8" ht="18.75" customHeight="1">
      <c r="A34" s="163" t="s">
        <v>438</v>
      </c>
      <c r="B34" s="164">
        <f t="shared" si="0"/>
        <v>16034</v>
      </c>
      <c r="C34" s="164">
        <f>SUM(C35:C38)</f>
        <v>7993</v>
      </c>
      <c r="D34" s="164">
        <f>SUM(D35:D38)</f>
        <v>8041</v>
      </c>
      <c r="E34" s="167"/>
      <c r="F34" s="164">
        <f t="shared" si="1"/>
        <v>16197</v>
      </c>
      <c r="G34" s="164">
        <f>SUM(G35:G38)</f>
        <v>8085</v>
      </c>
      <c r="H34" s="164">
        <f>SUM(H35:H38)</f>
        <v>8112</v>
      </c>
    </row>
    <row r="35" spans="1:8" ht="18.75" customHeight="1">
      <c r="A35" s="165" t="s">
        <v>89</v>
      </c>
      <c r="B35" s="166">
        <f t="shared" si="0"/>
        <v>9515</v>
      </c>
      <c r="C35" s="166">
        <v>4741</v>
      </c>
      <c r="D35" s="166">
        <v>4774</v>
      </c>
      <c r="E35" s="167"/>
      <c r="F35" s="166">
        <f t="shared" si="1"/>
        <v>9604</v>
      </c>
      <c r="G35" s="166">
        <v>4786</v>
      </c>
      <c r="H35" s="166">
        <v>4818</v>
      </c>
    </row>
    <row r="36" spans="1:8" ht="18.75" customHeight="1">
      <c r="A36" s="165" t="s">
        <v>296</v>
      </c>
      <c r="B36" s="166">
        <f t="shared" si="0"/>
        <v>2473</v>
      </c>
      <c r="C36" s="166">
        <v>1219</v>
      </c>
      <c r="D36" s="166">
        <v>1254</v>
      </c>
      <c r="E36" s="167"/>
      <c r="F36" s="166">
        <f t="shared" si="1"/>
        <v>2518</v>
      </c>
      <c r="G36" s="166">
        <v>1250</v>
      </c>
      <c r="H36" s="166">
        <v>1268</v>
      </c>
    </row>
    <row r="37" spans="1:8" ht="18.75" customHeight="1">
      <c r="A37" s="165" t="s">
        <v>439</v>
      </c>
      <c r="B37" s="166">
        <f t="shared" si="0"/>
        <v>3186</v>
      </c>
      <c r="C37" s="166">
        <v>1608</v>
      </c>
      <c r="D37" s="166">
        <v>1578</v>
      </c>
      <c r="E37" s="167"/>
      <c r="F37" s="166">
        <f t="shared" si="1"/>
        <v>3215</v>
      </c>
      <c r="G37" s="166">
        <v>1626</v>
      </c>
      <c r="H37" s="166">
        <v>1589</v>
      </c>
    </row>
    <row r="38" spans="1:8" ht="18.75" customHeight="1">
      <c r="A38" s="165" t="s">
        <v>440</v>
      </c>
      <c r="B38" s="166">
        <f t="shared" si="0"/>
        <v>860</v>
      </c>
      <c r="C38" s="166">
        <v>425</v>
      </c>
      <c r="D38" s="166">
        <v>435</v>
      </c>
      <c r="E38" s="167"/>
      <c r="F38" s="166">
        <f t="shared" si="1"/>
        <v>860</v>
      </c>
      <c r="G38" s="166">
        <v>423</v>
      </c>
      <c r="H38" s="166">
        <v>437</v>
      </c>
    </row>
    <row r="39" spans="1:8" ht="18.75" customHeight="1">
      <c r="A39" s="163" t="s">
        <v>441</v>
      </c>
      <c r="B39" s="164">
        <f t="shared" si="0"/>
        <v>29220</v>
      </c>
      <c r="C39" s="164">
        <f>SUM(C40:C43)</f>
        <v>14703</v>
      </c>
      <c r="D39" s="164">
        <f>SUM(D40:D43)</f>
        <v>14517</v>
      </c>
      <c r="E39" s="167"/>
      <c r="F39" s="164">
        <f t="shared" si="1"/>
        <v>29552</v>
      </c>
      <c r="G39" s="164">
        <f>SUM(G40:G43)</f>
        <v>14876</v>
      </c>
      <c r="H39" s="164">
        <f>SUM(H40:H43)</f>
        <v>14676</v>
      </c>
    </row>
    <row r="40" spans="1:8" ht="18.75" customHeight="1">
      <c r="A40" s="165" t="s">
        <v>442</v>
      </c>
      <c r="B40" s="166">
        <f t="shared" si="0"/>
        <v>6262</v>
      </c>
      <c r="C40" s="166">
        <v>3105</v>
      </c>
      <c r="D40" s="166">
        <v>3157</v>
      </c>
      <c r="E40" s="167"/>
      <c r="F40" s="166">
        <f t="shared" si="1"/>
        <v>6286</v>
      </c>
      <c r="G40" s="166">
        <v>3118</v>
      </c>
      <c r="H40" s="166">
        <v>3168</v>
      </c>
    </row>
    <row r="41" spans="1:8" ht="18.75" customHeight="1">
      <c r="A41" s="165" t="s">
        <v>305</v>
      </c>
      <c r="B41" s="166">
        <f t="shared" si="0"/>
        <v>3933</v>
      </c>
      <c r="C41" s="166">
        <v>1935</v>
      </c>
      <c r="D41" s="166">
        <v>1998</v>
      </c>
      <c r="E41" s="167"/>
      <c r="F41" s="166">
        <f t="shared" si="1"/>
        <v>3982</v>
      </c>
      <c r="G41" s="166">
        <v>1965</v>
      </c>
      <c r="H41" s="166">
        <v>2017</v>
      </c>
    </row>
    <row r="42" spans="1:8" ht="18.75" customHeight="1">
      <c r="A42" s="165" t="s">
        <v>443</v>
      </c>
      <c r="B42" s="166">
        <f t="shared" si="0"/>
        <v>11925</v>
      </c>
      <c r="C42" s="166">
        <v>6097</v>
      </c>
      <c r="D42" s="166">
        <v>5828</v>
      </c>
      <c r="E42" s="167"/>
      <c r="F42" s="166">
        <f t="shared" si="1"/>
        <v>12094</v>
      </c>
      <c r="G42" s="166">
        <v>6181</v>
      </c>
      <c r="H42" s="166">
        <v>5913</v>
      </c>
    </row>
    <row r="43" spans="1:8" ht="18.75" customHeight="1">
      <c r="A43" s="165" t="s">
        <v>82</v>
      </c>
      <c r="B43" s="166">
        <f t="shared" si="0"/>
        <v>7100</v>
      </c>
      <c r="C43" s="166">
        <v>3566</v>
      </c>
      <c r="D43" s="166">
        <v>3534</v>
      </c>
      <c r="E43" s="167"/>
      <c r="F43" s="166">
        <f t="shared" si="1"/>
        <v>7190</v>
      </c>
      <c r="G43" s="166">
        <v>3612</v>
      </c>
      <c r="H43" s="166">
        <v>3578</v>
      </c>
    </row>
    <row r="44" spans="1:8" ht="18.75" customHeight="1">
      <c r="A44" s="163" t="s">
        <v>444</v>
      </c>
      <c r="B44" s="164">
        <f t="shared" si="0"/>
        <v>20863</v>
      </c>
      <c r="C44" s="164">
        <f>SUM(C45:C49)</f>
        <v>10330</v>
      </c>
      <c r="D44" s="164">
        <f>SUM(D45:D49)</f>
        <v>10533</v>
      </c>
      <c r="E44" s="167"/>
      <c r="F44" s="164">
        <f t="shared" si="1"/>
        <v>20901</v>
      </c>
      <c r="G44" s="164">
        <f>SUM(G45:G49)</f>
        <v>10336</v>
      </c>
      <c r="H44" s="164">
        <f>SUM(H45:H49)</f>
        <v>10565</v>
      </c>
    </row>
    <row r="45" spans="1:8" ht="18.75" customHeight="1">
      <c r="A45" s="165" t="s">
        <v>91</v>
      </c>
      <c r="B45" s="166">
        <f t="shared" si="0"/>
        <v>16746</v>
      </c>
      <c r="C45" s="166">
        <v>8208</v>
      </c>
      <c r="D45" s="166">
        <v>8538</v>
      </c>
      <c r="E45" s="167"/>
      <c r="F45" s="166">
        <f t="shared" si="1"/>
        <v>16770</v>
      </c>
      <c r="G45" s="166">
        <v>8213</v>
      </c>
      <c r="H45" s="166">
        <v>8557</v>
      </c>
    </row>
    <row r="46" spans="1:8" ht="18.75" customHeight="1">
      <c r="A46" s="165" t="s">
        <v>305</v>
      </c>
      <c r="B46" s="166">
        <f t="shared" si="0"/>
        <v>811</v>
      </c>
      <c r="C46" s="166">
        <v>414</v>
      </c>
      <c r="D46" s="166">
        <v>397</v>
      </c>
      <c r="E46" s="167"/>
      <c r="F46" s="166">
        <f t="shared" si="1"/>
        <v>820</v>
      </c>
      <c r="G46" s="166">
        <v>416</v>
      </c>
      <c r="H46" s="166">
        <v>404</v>
      </c>
    </row>
    <row r="47" spans="1:8" ht="18.75" customHeight="1">
      <c r="A47" s="165" t="s">
        <v>135</v>
      </c>
      <c r="B47" s="166">
        <f t="shared" si="0"/>
        <v>1454</v>
      </c>
      <c r="C47" s="166">
        <v>756</v>
      </c>
      <c r="D47" s="166">
        <v>698</v>
      </c>
      <c r="E47" s="167"/>
      <c r="F47" s="166">
        <f t="shared" si="1"/>
        <v>1464</v>
      </c>
      <c r="G47" s="166">
        <v>759</v>
      </c>
      <c r="H47" s="166">
        <v>705</v>
      </c>
    </row>
    <row r="48" spans="1:8" ht="18.75" customHeight="1">
      <c r="A48" s="165" t="s">
        <v>445</v>
      </c>
      <c r="B48" s="166">
        <f t="shared" si="0"/>
        <v>1321</v>
      </c>
      <c r="C48" s="166">
        <v>679</v>
      </c>
      <c r="D48" s="166">
        <v>642</v>
      </c>
      <c r="E48" s="167"/>
      <c r="F48" s="166">
        <f t="shared" si="1"/>
        <v>1319</v>
      </c>
      <c r="G48" s="166">
        <v>679</v>
      </c>
      <c r="H48" s="166">
        <v>640</v>
      </c>
    </row>
    <row r="49" spans="1:8" ht="18.75" customHeight="1">
      <c r="A49" s="165" t="s">
        <v>446</v>
      </c>
      <c r="B49" s="166">
        <f t="shared" si="0"/>
        <v>531</v>
      </c>
      <c r="C49" s="166">
        <v>273</v>
      </c>
      <c r="D49" s="166">
        <v>258</v>
      </c>
      <c r="E49" s="167"/>
      <c r="F49" s="166">
        <f t="shared" si="1"/>
        <v>528</v>
      </c>
      <c r="G49" s="166">
        <v>269</v>
      </c>
      <c r="H49" s="166">
        <v>259</v>
      </c>
    </row>
    <row r="50" spans="1:8" ht="18.75" customHeight="1">
      <c r="A50" s="163" t="s">
        <v>447</v>
      </c>
      <c r="B50" s="164">
        <f t="shared" si="0"/>
        <v>14848</v>
      </c>
      <c r="C50" s="164">
        <f>SUM(C51:C54)</f>
        <v>7538</v>
      </c>
      <c r="D50" s="164">
        <f>SUM(D51:D54)</f>
        <v>7310</v>
      </c>
      <c r="E50" s="167"/>
      <c r="F50" s="164">
        <f t="shared" si="1"/>
        <v>14888</v>
      </c>
      <c r="G50" s="164">
        <f>SUM(G51:G54)</f>
        <v>7558</v>
      </c>
      <c r="H50" s="164">
        <f>SUM(H51:H54)</f>
        <v>7330</v>
      </c>
    </row>
    <row r="51" spans="1:8" ht="18.75" customHeight="1">
      <c r="A51" s="165" t="s">
        <v>448</v>
      </c>
      <c r="B51" s="166">
        <f t="shared" si="0"/>
        <v>7862</v>
      </c>
      <c r="C51" s="166">
        <v>3966</v>
      </c>
      <c r="D51" s="166">
        <v>3896</v>
      </c>
      <c r="E51" s="167"/>
      <c r="F51" s="166">
        <f t="shared" si="1"/>
        <v>7877</v>
      </c>
      <c r="G51" s="166">
        <v>3974</v>
      </c>
      <c r="H51" s="166">
        <v>3903</v>
      </c>
    </row>
    <row r="52" spans="1:8" ht="18.75" customHeight="1">
      <c r="A52" s="165" t="s">
        <v>449</v>
      </c>
      <c r="B52" s="166">
        <f t="shared" si="0"/>
        <v>1789</v>
      </c>
      <c r="C52" s="166">
        <v>912</v>
      </c>
      <c r="D52" s="166">
        <v>877</v>
      </c>
      <c r="E52" s="167"/>
      <c r="F52" s="166">
        <f t="shared" si="1"/>
        <v>1809</v>
      </c>
      <c r="G52" s="166">
        <v>919</v>
      </c>
      <c r="H52" s="166">
        <v>890</v>
      </c>
    </row>
    <row r="53" spans="1:8" ht="18.75" customHeight="1">
      <c r="A53" s="165" t="s">
        <v>200</v>
      </c>
      <c r="B53" s="166">
        <f t="shared" si="0"/>
        <v>1573</v>
      </c>
      <c r="C53" s="166">
        <v>808</v>
      </c>
      <c r="D53" s="166">
        <v>765</v>
      </c>
      <c r="E53" s="167"/>
      <c r="F53" s="166">
        <f t="shared" si="1"/>
        <v>1567</v>
      </c>
      <c r="G53" s="166">
        <v>811</v>
      </c>
      <c r="H53" s="166">
        <v>756</v>
      </c>
    </row>
    <row r="54" spans="1:8" ht="18.75" customHeight="1">
      <c r="A54" s="165" t="s">
        <v>450</v>
      </c>
      <c r="B54" s="166">
        <f t="shared" si="0"/>
        <v>3624</v>
      </c>
      <c r="C54" s="166">
        <v>1852</v>
      </c>
      <c r="D54" s="166">
        <v>1772</v>
      </c>
      <c r="E54" s="167"/>
      <c r="F54" s="166">
        <f t="shared" si="1"/>
        <v>3635</v>
      </c>
      <c r="G54" s="166">
        <v>1854</v>
      </c>
      <c r="H54" s="166">
        <v>1781</v>
      </c>
    </row>
    <row r="55" spans="1:8" ht="18.75" customHeight="1">
      <c r="A55" s="163" t="s">
        <v>451</v>
      </c>
      <c r="B55" s="164">
        <f t="shared" si="0"/>
        <v>16727</v>
      </c>
      <c r="C55" s="164">
        <f>SUM(C56:C63)</f>
        <v>8324</v>
      </c>
      <c r="D55" s="164">
        <f>SUM(D56:D63)</f>
        <v>8403</v>
      </c>
      <c r="E55" s="167"/>
      <c r="F55" s="164">
        <f t="shared" si="1"/>
        <v>16788</v>
      </c>
      <c r="G55" s="164">
        <f>SUM(G56:G63)</f>
        <v>8351</v>
      </c>
      <c r="H55" s="164">
        <f>SUM(H56:H63)</f>
        <v>8437</v>
      </c>
    </row>
    <row r="56" spans="1:8" ht="18.75" customHeight="1">
      <c r="A56" s="165" t="s">
        <v>93</v>
      </c>
      <c r="B56" s="166">
        <f t="shared" si="0"/>
        <v>8017</v>
      </c>
      <c r="C56" s="166">
        <v>3796</v>
      </c>
      <c r="D56" s="166">
        <v>4221</v>
      </c>
      <c r="E56" s="167"/>
      <c r="F56" s="166">
        <f t="shared" si="1"/>
        <v>8030</v>
      </c>
      <c r="G56" s="166">
        <v>3802</v>
      </c>
      <c r="H56" s="166">
        <v>4228</v>
      </c>
    </row>
    <row r="57" spans="1:8" ht="18.75" customHeight="1">
      <c r="A57" s="165" t="s">
        <v>452</v>
      </c>
      <c r="B57" s="166">
        <f t="shared" si="0"/>
        <v>1059</v>
      </c>
      <c r="C57" s="166">
        <v>548</v>
      </c>
      <c r="D57" s="166">
        <v>511</v>
      </c>
      <c r="E57" s="167"/>
      <c r="F57" s="166">
        <f t="shared" si="1"/>
        <v>1067</v>
      </c>
      <c r="G57" s="166">
        <v>552</v>
      </c>
      <c r="H57" s="166">
        <v>515</v>
      </c>
    </row>
    <row r="58" spans="1:8" ht="18.75" customHeight="1">
      <c r="A58" s="165" t="s">
        <v>453</v>
      </c>
      <c r="B58" s="166">
        <f t="shared" si="0"/>
        <v>1494</v>
      </c>
      <c r="C58" s="166">
        <v>754</v>
      </c>
      <c r="D58" s="166">
        <v>740</v>
      </c>
      <c r="E58" s="167"/>
      <c r="F58" s="166">
        <f t="shared" si="1"/>
        <v>1502</v>
      </c>
      <c r="G58" s="166">
        <v>757</v>
      </c>
      <c r="H58" s="166">
        <v>745</v>
      </c>
    </row>
    <row r="59" spans="1:8" ht="18.75" customHeight="1">
      <c r="A59" s="165" t="s">
        <v>364</v>
      </c>
      <c r="B59" s="166">
        <f t="shared" si="0"/>
        <v>1560</v>
      </c>
      <c r="C59" s="166">
        <v>808</v>
      </c>
      <c r="D59" s="166">
        <v>752</v>
      </c>
      <c r="E59" s="167"/>
      <c r="F59" s="166">
        <f t="shared" si="1"/>
        <v>1572</v>
      </c>
      <c r="G59" s="166">
        <v>817</v>
      </c>
      <c r="H59" s="166">
        <v>755</v>
      </c>
    </row>
    <row r="60" spans="1:8" ht="18.75" customHeight="1">
      <c r="A60" s="165" t="s">
        <v>454</v>
      </c>
      <c r="B60" s="166">
        <f t="shared" si="0"/>
        <v>658</v>
      </c>
      <c r="C60" s="166">
        <v>359</v>
      </c>
      <c r="D60" s="166">
        <v>299</v>
      </c>
      <c r="E60" s="167"/>
      <c r="F60" s="166">
        <f t="shared" si="1"/>
        <v>656</v>
      </c>
      <c r="G60" s="166">
        <v>358</v>
      </c>
      <c r="H60" s="166">
        <v>298</v>
      </c>
    </row>
    <row r="61" spans="1:8" ht="18.75" customHeight="1">
      <c r="A61" s="165" t="s">
        <v>455</v>
      </c>
      <c r="B61" s="166">
        <f t="shared" si="0"/>
        <v>1080</v>
      </c>
      <c r="C61" s="166">
        <v>573</v>
      </c>
      <c r="D61" s="166">
        <v>507</v>
      </c>
      <c r="E61" s="167"/>
      <c r="F61" s="166">
        <f t="shared" si="1"/>
        <v>1089</v>
      </c>
      <c r="G61" s="166">
        <v>577</v>
      </c>
      <c r="H61" s="166">
        <v>512</v>
      </c>
    </row>
    <row r="62" spans="1:8" ht="18.75" customHeight="1">
      <c r="A62" s="165" t="s">
        <v>456</v>
      </c>
      <c r="B62" s="166">
        <f t="shared" si="0"/>
        <v>1781</v>
      </c>
      <c r="C62" s="166">
        <v>914</v>
      </c>
      <c r="D62" s="166">
        <v>867</v>
      </c>
      <c r="E62" s="167"/>
      <c r="F62" s="166">
        <f t="shared" si="1"/>
        <v>1794</v>
      </c>
      <c r="G62" s="166">
        <v>915</v>
      </c>
      <c r="H62" s="166">
        <v>879</v>
      </c>
    </row>
    <row r="63" spans="1:8" ht="18.75" customHeight="1">
      <c r="A63" s="165" t="s">
        <v>457</v>
      </c>
      <c r="B63" s="166">
        <f t="shared" si="0"/>
        <v>1078</v>
      </c>
      <c r="C63" s="166">
        <v>572</v>
      </c>
      <c r="D63" s="166">
        <v>506</v>
      </c>
      <c r="E63" s="167"/>
      <c r="F63" s="166">
        <f t="shared" si="1"/>
        <v>1078</v>
      </c>
      <c r="G63" s="166">
        <v>573</v>
      </c>
      <c r="H63" s="166">
        <v>505</v>
      </c>
    </row>
    <row r="64" spans="1:8" ht="18.75" customHeight="1">
      <c r="A64" s="163" t="s">
        <v>458</v>
      </c>
      <c r="B64" s="164">
        <f t="shared" si="0"/>
        <v>9187</v>
      </c>
      <c r="C64" s="164">
        <f>SUM(C65:C70)</f>
        <v>4708</v>
      </c>
      <c r="D64" s="164">
        <f>SUM(D65:D70)</f>
        <v>4479</v>
      </c>
      <c r="E64" s="167"/>
      <c r="F64" s="164">
        <f t="shared" si="1"/>
        <v>9193</v>
      </c>
      <c r="G64" s="164">
        <f>SUM(G65:G70)</f>
        <v>4721</v>
      </c>
      <c r="H64" s="164">
        <f>SUM(H65:H70)</f>
        <v>4472</v>
      </c>
    </row>
    <row r="65" spans="1:8" ht="18.75" customHeight="1">
      <c r="A65" s="165" t="s">
        <v>459</v>
      </c>
      <c r="B65" s="166">
        <f t="shared" si="0"/>
        <v>2078</v>
      </c>
      <c r="C65" s="166">
        <v>1035</v>
      </c>
      <c r="D65" s="166">
        <v>1043</v>
      </c>
      <c r="E65" s="167"/>
      <c r="F65" s="166">
        <f t="shared" si="1"/>
        <v>2081</v>
      </c>
      <c r="G65" s="166">
        <v>1037</v>
      </c>
      <c r="H65" s="166">
        <v>1044</v>
      </c>
    </row>
    <row r="66" spans="1:8" ht="18.75" customHeight="1">
      <c r="A66" s="165" t="s">
        <v>328</v>
      </c>
      <c r="B66" s="166">
        <f t="shared" si="0"/>
        <v>1531</v>
      </c>
      <c r="C66" s="166">
        <v>753</v>
      </c>
      <c r="D66" s="166">
        <v>778</v>
      </c>
      <c r="E66" s="167"/>
      <c r="F66" s="166">
        <f t="shared" si="1"/>
        <v>1531</v>
      </c>
      <c r="G66" s="166">
        <v>752</v>
      </c>
      <c r="H66" s="166">
        <v>779</v>
      </c>
    </row>
    <row r="67" spans="1:8" ht="18.75" customHeight="1">
      <c r="A67" s="165" t="s">
        <v>257</v>
      </c>
      <c r="B67" s="166">
        <f t="shared" si="0"/>
        <v>920</v>
      </c>
      <c r="C67" s="166">
        <v>469</v>
      </c>
      <c r="D67" s="166">
        <v>451</v>
      </c>
      <c r="E67" s="167"/>
      <c r="F67" s="166">
        <f t="shared" si="1"/>
        <v>914</v>
      </c>
      <c r="G67" s="166">
        <v>470</v>
      </c>
      <c r="H67" s="166">
        <v>444</v>
      </c>
    </row>
    <row r="68" spans="1:8" ht="18.75" customHeight="1">
      <c r="A68" s="165" t="s">
        <v>84</v>
      </c>
      <c r="B68" s="166">
        <f t="shared" si="0"/>
        <v>1679</v>
      </c>
      <c r="C68" s="166">
        <v>838</v>
      </c>
      <c r="D68" s="166">
        <v>841</v>
      </c>
      <c r="E68" s="167"/>
      <c r="F68" s="166">
        <f t="shared" si="1"/>
        <v>1691</v>
      </c>
      <c r="G68" s="166">
        <v>847</v>
      </c>
      <c r="H68" s="166">
        <v>844</v>
      </c>
    </row>
    <row r="69" spans="1:8" ht="18.75" customHeight="1">
      <c r="A69" s="165" t="s">
        <v>460</v>
      </c>
      <c r="B69" s="166">
        <f t="shared" si="0"/>
        <v>736</v>
      </c>
      <c r="C69" s="166">
        <v>390</v>
      </c>
      <c r="D69" s="166">
        <v>346</v>
      </c>
      <c r="E69" s="167"/>
      <c r="F69" s="166">
        <f t="shared" si="1"/>
        <v>730</v>
      </c>
      <c r="G69" s="166">
        <v>387</v>
      </c>
      <c r="H69" s="166">
        <v>343</v>
      </c>
    </row>
    <row r="70" spans="1:8" ht="18.75" customHeight="1">
      <c r="A70" s="165" t="s">
        <v>461</v>
      </c>
      <c r="B70" s="166">
        <f t="shared" si="0"/>
        <v>2243</v>
      </c>
      <c r="C70" s="166">
        <v>1223</v>
      </c>
      <c r="D70" s="166">
        <v>1020</v>
      </c>
      <c r="E70" s="167"/>
      <c r="F70" s="166">
        <f t="shared" si="1"/>
        <v>2246</v>
      </c>
      <c r="G70" s="166">
        <v>1228</v>
      </c>
      <c r="H70" s="166">
        <v>1018</v>
      </c>
    </row>
    <row r="71" spans="1:8" ht="18.75" customHeight="1">
      <c r="A71" s="163" t="s">
        <v>462</v>
      </c>
      <c r="B71" s="164">
        <f t="shared" si="0"/>
        <v>15958</v>
      </c>
      <c r="C71" s="164">
        <f>SUM(C72:C75)</f>
        <v>8059</v>
      </c>
      <c r="D71" s="164">
        <f>SUM(D72:D75)</f>
        <v>7899</v>
      </c>
      <c r="E71" s="167"/>
      <c r="F71" s="164">
        <f t="shared" si="1"/>
        <v>16071</v>
      </c>
      <c r="G71" s="164">
        <f>SUM(G72:G75)</f>
        <v>8123</v>
      </c>
      <c r="H71" s="164">
        <f>SUM(H72:H75)</f>
        <v>7948</v>
      </c>
    </row>
    <row r="72" spans="1:8" ht="18.75" customHeight="1">
      <c r="A72" s="165" t="s">
        <v>95</v>
      </c>
      <c r="B72" s="166">
        <f t="shared" si="0"/>
        <v>8825</v>
      </c>
      <c r="C72" s="166">
        <v>4396</v>
      </c>
      <c r="D72" s="166">
        <v>4429</v>
      </c>
      <c r="E72" s="167"/>
      <c r="F72" s="166">
        <f t="shared" si="1"/>
        <v>8871</v>
      </c>
      <c r="G72" s="166">
        <v>4421</v>
      </c>
      <c r="H72" s="166">
        <v>4450</v>
      </c>
    </row>
    <row r="73" spans="1:8" ht="18.75" customHeight="1">
      <c r="A73" s="165" t="s">
        <v>463</v>
      </c>
      <c r="B73" s="166">
        <f t="shared" si="0"/>
        <v>4502</v>
      </c>
      <c r="C73" s="166">
        <v>2299</v>
      </c>
      <c r="D73" s="166">
        <v>2203</v>
      </c>
      <c r="E73" s="167"/>
      <c r="F73" s="166">
        <f t="shared" si="1"/>
        <v>4544</v>
      </c>
      <c r="G73" s="166">
        <v>2328</v>
      </c>
      <c r="H73" s="166">
        <v>2216</v>
      </c>
    </row>
    <row r="74" spans="1:8" ht="18.75" customHeight="1">
      <c r="A74" s="165" t="s">
        <v>464</v>
      </c>
      <c r="B74" s="166">
        <f t="shared" ref="B74:B81" si="2">C74+D74</f>
        <v>999</v>
      </c>
      <c r="C74" s="166">
        <v>527</v>
      </c>
      <c r="D74" s="166">
        <v>472</v>
      </c>
      <c r="E74" s="167"/>
      <c r="F74" s="166">
        <f t="shared" ref="F74:F81" si="3">G74+H74</f>
        <v>1007</v>
      </c>
      <c r="G74" s="166">
        <v>533</v>
      </c>
      <c r="H74" s="166">
        <v>474</v>
      </c>
    </row>
    <row r="75" spans="1:8" ht="18.75" customHeight="1">
      <c r="A75" s="165" t="s">
        <v>465</v>
      </c>
      <c r="B75" s="166">
        <f t="shared" si="2"/>
        <v>1632</v>
      </c>
      <c r="C75" s="166">
        <v>837</v>
      </c>
      <c r="D75" s="166">
        <v>795</v>
      </c>
      <c r="E75" s="167"/>
      <c r="F75" s="166">
        <f t="shared" si="3"/>
        <v>1649</v>
      </c>
      <c r="G75" s="166">
        <v>841</v>
      </c>
      <c r="H75" s="166">
        <v>808</v>
      </c>
    </row>
    <row r="76" spans="1:8" ht="18.75" customHeight="1">
      <c r="A76" s="163" t="s">
        <v>466</v>
      </c>
      <c r="B76" s="164">
        <f t="shared" si="2"/>
        <v>6736</v>
      </c>
      <c r="C76" s="164">
        <f>SUM(C77:C81)</f>
        <v>3413</v>
      </c>
      <c r="D76" s="164">
        <f>SUM(D77:D81)</f>
        <v>3323</v>
      </c>
      <c r="E76" s="167"/>
      <c r="F76" s="164">
        <f t="shared" si="3"/>
        <v>6841</v>
      </c>
      <c r="G76" s="164">
        <f>SUM(G77:G81)</f>
        <v>3461</v>
      </c>
      <c r="H76" s="164">
        <f>SUM(H77:H81)</f>
        <v>3380</v>
      </c>
    </row>
    <row r="77" spans="1:8" ht="18.75" customHeight="1">
      <c r="A77" s="165" t="s">
        <v>96</v>
      </c>
      <c r="B77" s="166">
        <f t="shared" si="2"/>
        <v>3464</v>
      </c>
      <c r="C77" s="166">
        <v>1694</v>
      </c>
      <c r="D77" s="166">
        <v>1770</v>
      </c>
      <c r="E77" s="167"/>
      <c r="F77" s="166">
        <f t="shared" si="3"/>
        <v>3519</v>
      </c>
      <c r="G77" s="166">
        <v>1722</v>
      </c>
      <c r="H77" s="166">
        <v>1797</v>
      </c>
    </row>
    <row r="78" spans="1:8" ht="18.75" customHeight="1">
      <c r="A78" s="165" t="s">
        <v>467</v>
      </c>
      <c r="B78" s="166">
        <f t="shared" si="2"/>
        <v>601</v>
      </c>
      <c r="C78" s="166">
        <v>328</v>
      </c>
      <c r="D78" s="166">
        <v>273</v>
      </c>
      <c r="E78" s="167"/>
      <c r="F78" s="166">
        <f t="shared" si="3"/>
        <v>601</v>
      </c>
      <c r="G78" s="166">
        <v>328</v>
      </c>
      <c r="H78" s="166">
        <v>273</v>
      </c>
    </row>
    <row r="79" spans="1:8" ht="18.75" customHeight="1">
      <c r="A79" s="165" t="s">
        <v>468</v>
      </c>
      <c r="B79" s="166">
        <f t="shared" si="2"/>
        <v>1338</v>
      </c>
      <c r="C79" s="166">
        <v>694</v>
      </c>
      <c r="D79" s="166">
        <v>644</v>
      </c>
      <c r="E79" s="167"/>
      <c r="F79" s="166">
        <f t="shared" si="3"/>
        <v>1364</v>
      </c>
      <c r="G79" s="166">
        <v>709</v>
      </c>
      <c r="H79" s="166">
        <v>655</v>
      </c>
    </row>
    <row r="80" spans="1:8" ht="18.75" customHeight="1">
      <c r="A80" s="165" t="s">
        <v>469</v>
      </c>
      <c r="B80" s="166">
        <f t="shared" si="2"/>
        <v>571</v>
      </c>
      <c r="C80" s="166">
        <v>301</v>
      </c>
      <c r="D80" s="166">
        <v>270</v>
      </c>
      <c r="E80" s="167"/>
      <c r="F80" s="166">
        <f t="shared" si="3"/>
        <v>584</v>
      </c>
      <c r="G80" s="166">
        <v>304</v>
      </c>
      <c r="H80" s="166">
        <v>280</v>
      </c>
    </row>
    <row r="81" spans="1:8" ht="18.75" customHeight="1">
      <c r="A81" s="177" t="s">
        <v>470</v>
      </c>
      <c r="B81" s="178">
        <f t="shared" si="2"/>
        <v>762</v>
      </c>
      <c r="C81" s="178">
        <v>396</v>
      </c>
      <c r="D81" s="178">
        <v>366</v>
      </c>
      <c r="E81" s="179"/>
      <c r="F81" s="178">
        <f t="shared" si="3"/>
        <v>773</v>
      </c>
      <c r="G81" s="178">
        <v>398</v>
      </c>
      <c r="H81" s="178">
        <v>375</v>
      </c>
    </row>
    <row r="82" spans="1:8" ht="6.75" customHeight="1">
      <c r="A82" s="167"/>
      <c r="B82" s="167"/>
      <c r="C82" s="167"/>
      <c r="D82" s="167"/>
      <c r="E82" s="167"/>
      <c r="F82" s="167"/>
      <c r="G82" s="167"/>
      <c r="H82" s="167"/>
    </row>
    <row r="83" spans="1:8">
      <c r="A83" s="139" t="s">
        <v>28</v>
      </c>
      <c r="B83" s="180"/>
      <c r="C83" s="180"/>
      <c r="D83" s="180"/>
      <c r="E83" s="180"/>
      <c r="F83" s="180"/>
      <c r="G83" s="180"/>
      <c r="H83" s="180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7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85D10-9885-4C62-8601-98F8E317B9E8}">
  <dimension ref="A2:L85"/>
  <sheetViews>
    <sheetView showGridLines="0" zoomScale="90" zoomScaleNormal="90" workbookViewId="0">
      <selection activeCell="J5" sqref="J5"/>
    </sheetView>
  </sheetViews>
  <sheetFormatPr baseColWidth="10" defaultColWidth="11" defaultRowHeight="12.75"/>
  <cols>
    <col min="1" max="1" width="29.5703125" style="119" customWidth="1"/>
    <col min="2" max="4" width="14.140625" style="119" bestFit="1" customWidth="1"/>
    <col min="5" max="5" width="2" style="119" customWidth="1"/>
    <col min="6" max="6" width="16.140625" style="119" customWidth="1"/>
    <col min="7" max="8" width="14.140625" style="119" bestFit="1" customWidth="1"/>
    <col min="9" max="254" width="11" style="119"/>
    <col min="255" max="255" width="29.5703125" style="119" customWidth="1"/>
    <col min="256" max="258" width="14.140625" style="119" bestFit="1" customWidth="1"/>
    <col min="259" max="259" width="2" style="119" customWidth="1"/>
    <col min="260" max="260" width="16.140625" style="119" customWidth="1"/>
    <col min="261" max="262" width="14.140625" style="119" bestFit="1" customWidth="1"/>
    <col min="263" max="263" width="12.5703125" style="119" bestFit="1" customWidth="1"/>
    <col min="264" max="264" width="12.140625" style="119" bestFit="1" customWidth="1"/>
    <col min="265" max="510" width="11" style="119"/>
    <col min="511" max="511" width="29.5703125" style="119" customWidth="1"/>
    <col min="512" max="514" width="14.140625" style="119" bestFit="1" customWidth="1"/>
    <col min="515" max="515" width="2" style="119" customWidth="1"/>
    <col min="516" max="516" width="16.140625" style="119" customWidth="1"/>
    <col min="517" max="518" width="14.140625" style="119" bestFit="1" customWidth="1"/>
    <col min="519" max="519" width="12.5703125" style="119" bestFit="1" customWidth="1"/>
    <col min="520" max="520" width="12.140625" style="119" bestFit="1" customWidth="1"/>
    <col min="521" max="766" width="11" style="119"/>
    <col min="767" max="767" width="29.5703125" style="119" customWidth="1"/>
    <col min="768" max="770" width="14.140625" style="119" bestFit="1" customWidth="1"/>
    <col min="771" max="771" width="2" style="119" customWidth="1"/>
    <col min="772" max="772" width="16.140625" style="119" customWidth="1"/>
    <col min="773" max="774" width="14.140625" style="119" bestFit="1" customWidth="1"/>
    <col min="775" max="775" width="12.5703125" style="119" bestFit="1" customWidth="1"/>
    <col min="776" max="776" width="12.140625" style="119" bestFit="1" customWidth="1"/>
    <col min="777" max="1022" width="11" style="119"/>
    <col min="1023" max="1023" width="29.5703125" style="119" customWidth="1"/>
    <col min="1024" max="1026" width="14.140625" style="119" bestFit="1" customWidth="1"/>
    <col min="1027" max="1027" width="2" style="119" customWidth="1"/>
    <col min="1028" max="1028" width="16.140625" style="119" customWidth="1"/>
    <col min="1029" max="1030" width="14.140625" style="119" bestFit="1" customWidth="1"/>
    <col min="1031" max="1031" width="12.5703125" style="119" bestFit="1" customWidth="1"/>
    <col min="1032" max="1032" width="12.140625" style="119" bestFit="1" customWidth="1"/>
    <col min="1033" max="1278" width="11" style="119"/>
    <col min="1279" max="1279" width="29.5703125" style="119" customWidth="1"/>
    <col min="1280" max="1282" width="14.140625" style="119" bestFit="1" customWidth="1"/>
    <col min="1283" max="1283" width="2" style="119" customWidth="1"/>
    <col min="1284" max="1284" width="16.140625" style="119" customWidth="1"/>
    <col min="1285" max="1286" width="14.140625" style="119" bestFit="1" customWidth="1"/>
    <col min="1287" max="1287" width="12.5703125" style="119" bestFit="1" customWidth="1"/>
    <col min="1288" max="1288" width="12.140625" style="119" bestFit="1" customWidth="1"/>
    <col min="1289" max="1534" width="11" style="119"/>
    <col min="1535" max="1535" width="29.5703125" style="119" customWidth="1"/>
    <col min="1536" max="1538" width="14.140625" style="119" bestFit="1" customWidth="1"/>
    <col min="1539" max="1539" width="2" style="119" customWidth="1"/>
    <col min="1540" max="1540" width="16.140625" style="119" customWidth="1"/>
    <col min="1541" max="1542" width="14.140625" style="119" bestFit="1" customWidth="1"/>
    <col min="1543" max="1543" width="12.5703125" style="119" bestFit="1" customWidth="1"/>
    <col min="1544" max="1544" width="12.140625" style="119" bestFit="1" customWidth="1"/>
    <col min="1545" max="1790" width="11" style="119"/>
    <col min="1791" max="1791" width="29.5703125" style="119" customWidth="1"/>
    <col min="1792" max="1794" width="14.140625" style="119" bestFit="1" customWidth="1"/>
    <col min="1795" max="1795" width="2" style="119" customWidth="1"/>
    <col min="1796" max="1796" width="16.140625" style="119" customWidth="1"/>
    <col min="1797" max="1798" width="14.140625" style="119" bestFit="1" customWidth="1"/>
    <col min="1799" max="1799" width="12.5703125" style="119" bestFit="1" customWidth="1"/>
    <col min="1800" max="1800" width="12.140625" style="119" bestFit="1" customWidth="1"/>
    <col min="1801" max="2046" width="11" style="119"/>
    <col min="2047" max="2047" width="29.5703125" style="119" customWidth="1"/>
    <col min="2048" max="2050" width="14.140625" style="119" bestFit="1" customWidth="1"/>
    <col min="2051" max="2051" width="2" style="119" customWidth="1"/>
    <col min="2052" max="2052" width="16.140625" style="119" customWidth="1"/>
    <col min="2053" max="2054" width="14.140625" style="119" bestFit="1" customWidth="1"/>
    <col min="2055" max="2055" width="12.5703125" style="119" bestFit="1" customWidth="1"/>
    <col min="2056" max="2056" width="12.140625" style="119" bestFit="1" customWidth="1"/>
    <col min="2057" max="2302" width="11" style="119"/>
    <col min="2303" max="2303" width="29.5703125" style="119" customWidth="1"/>
    <col min="2304" max="2306" width="14.140625" style="119" bestFit="1" customWidth="1"/>
    <col min="2307" max="2307" width="2" style="119" customWidth="1"/>
    <col min="2308" max="2308" width="16.140625" style="119" customWidth="1"/>
    <col min="2309" max="2310" width="14.140625" style="119" bestFit="1" customWidth="1"/>
    <col min="2311" max="2311" width="12.5703125" style="119" bestFit="1" customWidth="1"/>
    <col min="2312" max="2312" width="12.140625" style="119" bestFit="1" customWidth="1"/>
    <col min="2313" max="2558" width="11" style="119"/>
    <col min="2559" max="2559" width="29.5703125" style="119" customWidth="1"/>
    <col min="2560" max="2562" width="14.140625" style="119" bestFit="1" customWidth="1"/>
    <col min="2563" max="2563" width="2" style="119" customWidth="1"/>
    <col min="2564" max="2564" width="16.140625" style="119" customWidth="1"/>
    <col min="2565" max="2566" width="14.140625" style="119" bestFit="1" customWidth="1"/>
    <col min="2567" max="2567" width="12.5703125" style="119" bestFit="1" customWidth="1"/>
    <col min="2568" max="2568" width="12.140625" style="119" bestFit="1" customWidth="1"/>
    <col min="2569" max="2814" width="11" style="119"/>
    <col min="2815" max="2815" width="29.5703125" style="119" customWidth="1"/>
    <col min="2816" max="2818" width="14.140625" style="119" bestFit="1" customWidth="1"/>
    <col min="2819" max="2819" width="2" style="119" customWidth="1"/>
    <col min="2820" max="2820" width="16.140625" style="119" customWidth="1"/>
    <col min="2821" max="2822" width="14.140625" style="119" bestFit="1" customWidth="1"/>
    <col min="2823" max="2823" width="12.5703125" style="119" bestFit="1" customWidth="1"/>
    <col min="2824" max="2824" width="12.140625" style="119" bestFit="1" customWidth="1"/>
    <col min="2825" max="3070" width="11" style="119"/>
    <col min="3071" max="3071" width="29.5703125" style="119" customWidth="1"/>
    <col min="3072" max="3074" width="14.140625" style="119" bestFit="1" customWidth="1"/>
    <col min="3075" max="3075" width="2" style="119" customWidth="1"/>
    <col min="3076" max="3076" width="16.140625" style="119" customWidth="1"/>
    <col min="3077" max="3078" width="14.140625" style="119" bestFit="1" customWidth="1"/>
    <col min="3079" max="3079" width="12.5703125" style="119" bestFit="1" customWidth="1"/>
    <col min="3080" max="3080" width="12.140625" style="119" bestFit="1" customWidth="1"/>
    <col min="3081" max="3326" width="11" style="119"/>
    <col min="3327" max="3327" width="29.5703125" style="119" customWidth="1"/>
    <col min="3328" max="3330" width="14.140625" style="119" bestFit="1" customWidth="1"/>
    <col min="3331" max="3331" width="2" style="119" customWidth="1"/>
    <col min="3332" max="3332" width="16.140625" style="119" customWidth="1"/>
    <col min="3333" max="3334" width="14.140625" style="119" bestFit="1" customWidth="1"/>
    <col min="3335" max="3335" width="12.5703125" style="119" bestFit="1" customWidth="1"/>
    <col min="3336" max="3336" width="12.140625" style="119" bestFit="1" customWidth="1"/>
    <col min="3337" max="3582" width="11" style="119"/>
    <col min="3583" max="3583" width="29.5703125" style="119" customWidth="1"/>
    <col min="3584" max="3586" width="14.140625" style="119" bestFit="1" customWidth="1"/>
    <col min="3587" max="3587" width="2" style="119" customWidth="1"/>
    <col min="3588" max="3588" width="16.140625" style="119" customWidth="1"/>
    <col min="3589" max="3590" width="14.140625" style="119" bestFit="1" customWidth="1"/>
    <col min="3591" max="3591" width="12.5703125" style="119" bestFit="1" customWidth="1"/>
    <col min="3592" max="3592" width="12.140625" style="119" bestFit="1" customWidth="1"/>
    <col min="3593" max="3838" width="11" style="119"/>
    <col min="3839" max="3839" width="29.5703125" style="119" customWidth="1"/>
    <col min="3840" max="3842" width="14.140625" style="119" bestFit="1" customWidth="1"/>
    <col min="3843" max="3843" width="2" style="119" customWidth="1"/>
    <col min="3844" max="3844" width="16.140625" style="119" customWidth="1"/>
    <col min="3845" max="3846" width="14.140625" style="119" bestFit="1" customWidth="1"/>
    <col min="3847" max="3847" width="12.5703125" style="119" bestFit="1" customWidth="1"/>
    <col min="3848" max="3848" width="12.140625" style="119" bestFit="1" customWidth="1"/>
    <col min="3849" max="4094" width="11" style="119"/>
    <col min="4095" max="4095" width="29.5703125" style="119" customWidth="1"/>
    <col min="4096" max="4098" width="14.140625" style="119" bestFit="1" customWidth="1"/>
    <col min="4099" max="4099" width="2" style="119" customWidth="1"/>
    <col min="4100" max="4100" width="16.140625" style="119" customWidth="1"/>
    <col min="4101" max="4102" width="14.140625" style="119" bestFit="1" customWidth="1"/>
    <col min="4103" max="4103" width="12.5703125" style="119" bestFit="1" customWidth="1"/>
    <col min="4104" max="4104" width="12.140625" style="119" bestFit="1" customWidth="1"/>
    <col min="4105" max="4350" width="11" style="119"/>
    <col min="4351" max="4351" width="29.5703125" style="119" customWidth="1"/>
    <col min="4352" max="4354" width="14.140625" style="119" bestFit="1" customWidth="1"/>
    <col min="4355" max="4355" width="2" style="119" customWidth="1"/>
    <col min="4356" max="4356" width="16.140625" style="119" customWidth="1"/>
    <col min="4357" max="4358" width="14.140625" style="119" bestFit="1" customWidth="1"/>
    <col min="4359" max="4359" width="12.5703125" style="119" bestFit="1" customWidth="1"/>
    <col min="4360" max="4360" width="12.140625" style="119" bestFit="1" customWidth="1"/>
    <col min="4361" max="4606" width="11" style="119"/>
    <col min="4607" max="4607" width="29.5703125" style="119" customWidth="1"/>
    <col min="4608" max="4610" width="14.140625" style="119" bestFit="1" customWidth="1"/>
    <col min="4611" max="4611" width="2" style="119" customWidth="1"/>
    <col min="4612" max="4612" width="16.140625" style="119" customWidth="1"/>
    <col min="4613" max="4614" width="14.140625" style="119" bestFit="1" customWidth="1"/>
    <col min="4615" max="4615" width="12.5703125" style="119" bestFit="1" customWidth="1"/>
    <col min="4616" max="4616" width="12.140625" style="119" bestFit="1" customWidth="1"/>
    <col min="4617" max="4862" width="11" style="119"/>
    <col min="4863" max="4863" width="29.5703125" style="119" customWidth="1"/>
    <col min="4864" max="4866" width="14.140625" style="119" bestFit="1" customWidth="1"/>
    <col min="4867" max="4867" width="2" style="119" customWidth="1"/>
    <col min="4868" max="4868" width="16.140625" style="119" customWidth="1"/>
    <col min="4869" max="4870" width="14.140625" style="119" bestFit="1" customWidth="1"/>
    <col min="4871" max="4871" width="12.5703125" style="119" bestFit="1" customWidth="1"/>
    <col min="4872" max="4872" width="12.140625" style="119" bestFit="1" customWidth="1"/>
    <col min="4873" max="5118" width="11" style="119"/>
    <col min="5119" max="5119" width="29.5703125" style="119" customWidth="1"/>
    <col min="5120" max="5122" width="14.140625" style="119" bestFit="1" customWidth="1"/>
    <col min="5123" max="5123" width="2" style="119" customWidth="1"/>
    <col min="5124" max="5124" width="16.140625" style="119" customWidth="1"/>
    <col min="5125" max="5126" width="14.140625" style="119" bestFit="1" customWidth="1"/>
    <col min="5127" max="5127" width="12.5703125" style="119" bestFit="1" customWidth="1"/>
    <col min="5128" max="5128" width="12.140625" style="119" bestFit="1" customWidth="1"/>
    <col min="5129" max="5374" width="11" style="119"/>
    <col min="5375" max="5375" width="29.5703125" style="119" customWidth="1"/>
    <col min="5376" max="5378" width="14.140625" style="119" bestFit="1" customWidth="1"/>
    <col min="5379" max="5379" width="2" style="119" customWidth="1"/>
    <col min="5380" max="5380" width="16.140625" style="119" customWidth="1"/>
    <col min="5381" max="5382" width="14.140625" style="119" bestFit="1" customWidth="1"/>
    <col min="5383" max="5383" width="12.5703125" style="119" bestFit="1" customWidth="1"/>
    <col min="5384" max="5384" width="12.140625" style="119" bestFit="1" customWidth="1"/>
    <col min="5385" max="5630" width="11" style="119"/>
    <col min="5631" max="5631" width="29.5703125" style="119" customWidth="1"/>
    <col min="5632" max="5634" width="14.140625" style="119" bestFit="1" customWidth="1"/>
    <col min="5635" max="5635" width="2" style="119" customWidth="1"/>
    <col min="5636" max="5636" width="16.140625" style="119" customWidth="1"/>
    <col min="5637" max="5638" width="14.140625" style="119" bestFit="1" customWidth="1"/>
    <col min="5639" max="5639" width="12.5703125" style="119" bestFit="1" customWidth="1"/>
    <col min="5640" max="5640" width="12.140625" style="119" bestFit="1" customWidth="1"/>
    <col min="5641" max="5886" width="11" style="119"/>
    <col min="5887" max="5887" width="29.5703125" style="119" customWidth="1"/>
    <col min="5888" max="5890" width="14.140625" style="119" bestFit="1" customWidth="1"/>
    <col min="5891" max="5891" width="2" style="119" customWidth="1"/>
    <col min="5892" max="5892" width="16.140625" style="119" customWidth="1"/>
    <col min="5893" max="5894" width="14.140625" style="119" bestFit="1" customWidth="1"/>
    <col min="5895" max="5895" width="12.5703125" style="119" bestFit="1" customWidth="1"/>
    <col min="5896" max="5896" width="12.140625" style="119" bestFit="1" customWidth="1"/>
    <col min="5897" max="6142" width="11" style="119"/>
    <col min="6143" max="6143" width="29.5703125" style="119" customWidth="1"/>
    <col min="6144" max="6146" width="14.140625" style="119" bestFit="1" customWidth="1"/>
    <col min="6147" max="6147" width="2" style="119" customWidth="1"/>
    <col min="6148" max="6148" width="16.140625" style="119" customWidth="1"/>
    <col min="6149" max="6150" width="14.140625" style="119" bestFit="1" customWidth="1"/>
    <col min="6151" max="6151" width="12.5703125" style="119" bestFit="1" customWidth="1"/>
    <col min="6152" max="6152" width="12.140625" style="119" bestFit="1" customWidth="1"/>
    <col min="6153" max="6398" width="11" style="119"/>
    <col min="6399" max="6399" width="29.5703125" style="119" customWidth="1"/>
    <col min="6400" max="6402" width="14.140625" style="119" bestFit="1" customWidth="1"/>
    <col min="6403" max="6403" width="2" style="119" customWidth="1"/>
    <col min="6404" max="6404" width="16.140625" style="119" customWidth="1"/>
    <col min="6405" max="6406" width="14.140625" style="119" bestFit="1" customWidth="1"/>
    <col min="6407" max="6407" width="12.5703125" style="119" bestFit="1" customWidth="1"/>
    <col min="6408" max="6408" width="12.140625" style="119" bestFit="1" customWidth="1"/>
    <col min="6409" max="6654" width="11" style="119"/>
    <col min="6655" max="6655" width="29.5703125" style="119" customWidth="1"/>
    <col min="6656" max="6658" width="14.140625" style="119" bestFit="1" customWidth="1"/>
    <col min="6659" max="6659" width="2" style="119" customWidth="1"/>
    <col min="6660" max="6660" width="16.140625" style="119" customWidth="1"/>
    <col min="6661" max="6662" width="14.140625" style="119" bestFit="1" customWidth="1"/>
    <col min="6663" max="6663" width="12.5703125" style="119" bestFit="1" customWidth="1"/>
    <col min="6664" max="6664" width="12.140625" style="119" bestFit="1" customWidth="1"/>
    <col min="6665" max="6910" width="11" style="119"/>
    <col min="6911" max="6911" width="29.5703125" style="119" customWidth="1"/>
    <col min="6912" max="6914" width="14.140625" style="119" bestFit="1" customWidth="1"/>
    <col min="6915" max="6915" width="2" style="119" customWidth="1"/>
    <col min="6916" max="6916" width="16.140625" style="119" customWidth="1"/>
    <col min="6917" max="6918" width="14.140625" style="119" bestFit="1" customWidth="1"/>
    <col min="6919" max="6919" width="12.5703125" style="119" bestFit="1" customWidth="1"/>
    <col min="6920" max="6920" width="12.140625" style="119" bestFit="1" customWidth="1"/>
    <col min="6921" max="7166" width="11" style="119"/>
    <col min="7167" max="7167" width="29.5703125" style="119" customWidth="1"/>
    <col min="7168" max="7170" width="14.140625" style="119" bestFit="1" customWidth="1"/>
    <col min="7171" max="7171" width="2" style="119" customWidth="1"/>
    <col min="7172" max="7172" width="16.140625" style="119" customWidth="1"/>
    <col min="7173" max="7174" width="14.140625" style="119" bestFit="1" customWidth="1"/>
    <col min="7175" max="7175" width="12.5703125" style="119" bestFit="1" customWidth="1"/>
    <col min="7176" max="7176" width="12.140625" style="119" bestFit="1" customWidth="1"/>
    <col min="7177" max="7422" width="11" style="119"/>
    <col min="7423" max="7423" width="29.5703125" style="119" customWidth="1"/>
    <col min="7424" max="7426" width="14.140625" style="119" bestFit="1" customWidth="1"/>
    <col min="7427" max="7427" width="2" style="119" customWidth="1"/>
    <col min="7428" max="7428" width="16.140625" style="119" customWidth="1"/>
    <col min="7429" max="7430" width="14.140625" style="119" bestFit="1" customWidth="1"/>
    <col min="7431" max="7431" width="12.5703125" style="119" bestFit="1" customWidth="1"/>
    <col min="7432" max="7432" width="12.140625" style="119" bestFit="1" customWidth="1"/>
    <col min="7433" max="7678" width="11" style="119"/>
    <col min="7679" max="7679" width="29.5703125" style="119" customWidth="1"/>
    <col min="7680" max="7682" width="14.140625" style="119" bestFit="1" customWidth="1"/>
    <col min="7683" max="7683" width="2" style="119" customWidth="1"/>
    <col min="7684" max="7684" width="16.140625" style="119" customWidth="1"/>
    <col min="7685" max="7686" width="14.140625" style="119" bestFit="1" customWidth="1"/>
    <col min="7687" max="7687" width="12.5703125" style="119" bestFit="1" customWidth="1"/>
    <col min="7688" max="7688" width="12.140625" style="119" bestFit="1" customWidth="1"/>
    <col min="7689" max="7934" width="11" style="119"/>
    <col min="7935" max="7935" width="29.5703125" style="119" customWidth="1"/>
    <col min="7936" max="7938" width="14.140625" style="119" bestFit="1" customWidth="1"/>
    <col min="7939" max="7939" width="2" style="119" customWidth="1"/>
    <col min="7940" max="7940" width="16.140625" style="119" customWidth="1"/>
    <col min="7941" max="7942" width="14.140625" style="119" bestFit="1" customWidth="1"/>
    <col min="7943" max="7943" width="12.5703125" style="119" bestFit="1" customWidth="1"/>
    <col min="7944" max="7944" width="12.140625" style="119" bestFit="1" customWidth="1"/>
    <col min="7945" max="8190" width="11" style="119"/>
    <col min="8191" max="8191" width="29.5703125" style="119" customWidth="1"/>
    <col min="8192" max="8194" width="14.140625" style="119" bestFit="1" customWidth="1"/>
    <col min="8195" max="8195" width="2" style="119" customWidth="1"/>
    <col min="8196" max="8196" width="16.140625" style="119" customWidth="1"/>
    <col min="8197" max="8198" width="14.140625" style="119" bestFit="1" customWidth="1"/>
    <col min="8199" max="8199" width="12.5703125" style="119" bestFit="1" customWidth="1"/>
    <col min="8200" max="8200" width="12.140625" style="119" bestFit="1" customWidth="1"/>
    <col min="8201" max="8446" width="11" style="119"/>
    <col min="8447" max="8447" width="29.5703125" style="119" customWidth="1"/>
    <col min="8448" max="8450" width="14.140625" style="119" bestFit="1" customWidth="1"/>
    <col min="8451" max="8451" width="2" style="119" customWidth="1"/>
    <col min="8452" max="8452" width="16.140625" style="119" customWidth="1"/>
    <col min="8453" max="8454" width="14.140625" style="119" bestFit="1" customWidth="1"/>
    <col min="8455" max="8455" width="12.5703125" style="119" bestFit="1" customWidth="1"/>
    <col min="8456" max="8456" width="12.140625" style="119" bestFit="1" customWidth="1"/>
    <col min="8457" max="8702" width="11" style="119"/>
    <col min="8703" max="8703" width="29.5703125" style="119" customWidth="1"/>
    <col min="8704" max="8706" width="14.140625" style="119" bestFit="1" customWidth="1"/>
    <col min="8707" max="8707" width="2" style="119" customWidth="1"/>
    <col min="8708" max="8708" width="16.140625" style="119" customWidth="1"/>
    <col min="8709" max="8710" width="14.140625" style="119" bestFit="1" customWidth="1"/>
    <col min="8711" max="8711" width="12.5703125" style="119" bestFit="1" customWidth="1"/>
    <col min="8712" max="8712" width="12.140625" style="119" bestFit="1" customWidth="1"/>
    <col min="8713" max="8958" width="11" style="119"/>
    <col min="8959" max="8959" width="29.5703125" style="119" customWidth="1"/>
    <col min="8960" max="8962" width="14.140625" style="119" bestFit="1" customWidth="1"/>
    <col min="8963" max="8963" width="2" style="119" customWidth="1"/>
    <col min="8964" max="8964" width="16.140625" style="119" customWidth="1"/>
    <col min="8965" max="8966" width="14.140625" style="119" bestFit="1" customWidth="1"/>
    <col min="8967" max="8967" width="12.5703125" style="119" bestFit="1" customWidth="1"/>
    <col min="8968" max="8968" width="12.140625" style="119" bestFit="1" customWidth="1"/>
    <col min="8969" max="9214" width="11" style="119"/>
    <col min="9215" max="9215" width="29.5703125" style="119" customWidth="1"/>
    <col min="9216" max="9218" width="14.140625" style="119" bestFit="1" customWidth="1"/>
    <col min="9219" max="9219" width="2" style="119" customWidth="1"/>
    <col min="9220" max="9220" width="16.140625" style="119" customWidth="1"/>
    <col min="9221" max="9222" width="14.140625" style="119" bestFit="1" customWidth="1"/>
    <col min="9223" max="9223" width="12.5703125" style="119" bestFit="1" customWidth="1"/>
    <col min="9224" max="9224" width="12.140625" style="119" bestFit="1" customWidth="1"/>
    <col min="9225" max="9470" width="11" style="119"/>
    <col min="9471" max="9471" width="29.5703125" style="119" customWidth="1"/>
    <col min="9472" max="9474" width="14.140625" style="119" bestFit="1" customWidth="1"/>
    <col min="9475" max="9475" width="2" style="119" customWidth="1"/>
    <col min="9476" max="9476" width="16.140625" style="119" customWidth="1"/>
    <col min="9477" max="9478" width="14.140625" style="119" bestFit="1" customWidth="1"/>
    <col min="9479" max="9479" width="12.5703125" style="119" bestFit="1" customWidth="1"/>
    <col min="9480" max="9480" width="12.140625" style="119" bestFit="1" customWidth="1"/>
    <col min="9481" max="9726" width="11" style="119"/>
    <col min="9727" max="9727" width="29.5703125" style="119" customWidth="1"/>
    <col min="9728" max="9730" width="14.140625" style="119" bestFit="1" customWidth="1"/>
    <col min="9731" max="9731" width="2" style="119" customWidth="1"/>
    <col min="9732" max="9732" width="16.140625" style="119" customWidth="1"/>
    <col min="9733" max="9734" width="14.140625" style="119" bestFit="1" customWidth="1"/>
    <col min="9735" max="9735" width="12.5703125" style="119" bestFit="1" customWidth="1"/>
    <col min="9736" max="9736" width="12.140625" style="119" bestFit="1" customWidth="1"/>
    <col min="9737" max="9982" width="11" style="119"/>
    <col min="9983" max="9983" width="29.5703125" style="119" customWidth="1"/>
    <col min="9984" max="9986" width="14.140625" style="119" bestFit="1" customWidth="1"/>
    <col min="9987" max="9987" width="2" style="119" customWidth="1"/>
    <col min="9988" max="9988" width="16.140625" style="119" customWidth="1"/>
    <col min="9989" max="9990" width="14.140625" style="119" bestFit="1" customWidth="1"/>
    <col min="9991" max="9991" width="12.5703125" style="119" bestFit="1" customWidth="1"/>
    <col min="9992" max="9992" width="12.140625" style="119" bestFit="1" customWidth="1"/>
    <col min="9993" max="10238" width="11" style="119"/>
    <col min="10239" max="10239" width="29.5703125" style="119" customWidth="1"/>
    <col min="10240" max="10242" width="14.140625" style="119" bestFit="1" customWidth="1"/>
    <col min="10243" max="10243" width="2" style="119" customWidth="1"/>
    <col min="10244" max="10244" width="16.140625" style="119" customWidth="1"/>
    <col min="10245" max="10246" width="14.140625" style="119" bestFit="1" customWidth="1"/>
    <col min="10247" max="10247" width="12.5703125" style="119" bestFit="1" customWidth="1"/>
    <col min="10248" max="10248" width="12.140625" style="119" bestFit="1" customWidth="1"/>
    <col min="10249" max="10494" width="11" style="119"/>
    <col min="10495" max="10495" width="29.5703125" style="119" customWidth="1"/>
    <col min="10496" max="10498" width="14.140625" style="119" bestFit="1" customWidth="1"/>
    <col min="10499" max="10499" width="2" style="119" customWidth="1"/>
    <col min="10500" max="10500" width="16.140625" style="119" customWidth="1"/>
    <col min="10501" max="10502" width="14.140625" style="119" bestFit="1" customWidth="1"/>
    <col min="10503" max="10503" width="12.5703125" style="119" bestFit="1" customWidth="1"/>
    <col min="10504" max="10504" width="12.140625" style="119" bestFit="1" customWidth="1"/>
    <col min="10505" max="10750" width="11" style="119"/>
    <col min="10751" max="10751" width="29.5703125" style="119" customWidth="1"/>
    <col min="10752" max="10754" width="14.140625" style="119" bestFit="1" customWidth="1"/>
    <col min="10755" max="10755" width="2" style="119" customWidth="1"/>
    <col min="10756" max="10756" width="16.140625" style="119" customWidth="1"/>
    <col min="10757" max="10758" width="14.140625" style="119" bestFit="1" customWidth="1"/>
    <col min="10759" max="10759" width="12.5703125" style="119" bestFit="1" customWidth="1"/>
    <col min="10760" max="10760" width="12.140625" style="119" bestFit="1" customWidth="1"/>
    <col min="10761" max="11006" width="11" style="119"/>
    <col min="11007" max="11007" width="29.5703125" style="119" customWidth="1"/>
    <col min="11008" max="11010" width="14.140625" style="119" bestFit="1" customWidth="1"/>
    <col min="11011" max="11011" width="2" style="119" customWidth="1"/>
    <col min="11012" max="11012" width="16.140625" style="119" customWidth="1"/>
    <col min="11013" max="11014" width="14.140625" style="119" bestFit="1" customWidth="1"/>
    <col min="11015" max="11015" width="12.5703125" style="119" bestFit="1" customWidth="1"/>
    <col min="11016" max="11016" width="12.140625" style="119" bestFit="1" customWidth="1"/>
    <col min="11017" max="11262" width="11" style="119"/>
    <col min="11263" max="11263" width="29.5703125" style="119" customWidth="1"/>
    <col min="11264" max="11266" width="14.140625" style="119" bestFit="1" customWidth="1"/>
    <col min="11267" max="11267" width="2" style="119" customWidth="1"/>
    <col min="11268" max="11268" width="16.140625" style="119" customWidth="1"/>
    <col min="11269" max="11270" width="14.140625" style="119" bestFit="1" customWidth="1"/>
    <col min="11271" max="11271" width="12.5703125" style="119" bestFit="1" customWidth="1"/>
    <col min="11272" max="11272" width="12.140625" style="119" bestFit="1" customWidth="1"/>
    <col min="11273" max="11518" width="11" style="119"/>
    <col min="11519" max="11519" width="29.5703125" style="119" customWidth="1"/>
    <col min="11520" max="11522" width="14.140625" style="119" bestFit="1" customWidth="1"/>
    <col min="11523" max="11523" width="2" style="119" customWidth="1"/>
    <col min="11524" max="11524" width="16.140625" style="119" customWidth="1"/>
    <col min="11525" max="11526" width="14.140625" style="119" bestFit="1" customWidth="1"/>
    <col min="11527" max="11527" width="12.5703125" style="119" bestFit="1" customWidth="1"/>
    <col min="11528" max="11528" width="12.140625" style="119" bestFit="1" customWidth="1"/>
    <col min="11529" max="11774" width="11" style="119"/>
    <col min="11775" max="11775" width="29.5703125" style="119" customWidth="1"/>
    <col min="11776" max="11778" width="14.140625" style="119" bestFit="1" customWidth="1"/>
    <col min="11779" max="11779" width="2" style="119" customWidth="1"/>
    <col min="11780" max="11780" width="16.140625" style="119" customWidth="1"/>
    <col min="11781" max="11782" width="14.140625" style="119" bestFit="1" customWidth="1"/>
    <col min="11783" max="11783" width="12.5703125" style="119" bestFit="1" customWidth="1"/>
    <col min="11784" max="11784" width="12.140625" style="119" bestFit="1" customWidth="1"/>
    <col min="11785" max="12030" width="11" style="119"/>
    <col min="12031" max="12031" width="29.5703125" style="119" customWidth="1"/>
    <col min="12032" max="12034" width="14.140625" style="119" bestFit="1" customWidth="1"/>
    <col min="12035" max="12035" width="2" style="119" customWidth="1"/>
    <col min="12036" max="12036" width="16.140625" style="119" customWidth="1"/>
    <col min="12037" max="12038" width="14.140625" style="119" bestFit="1" customWidth="1"/>
    <col min="12039" max="12039" width="12.5703125" style="119" bestFit="1" customWidth="1"/>
    <col min="12040" max="12040" width="12.140625" style="119" bestFit="1" customWidth="1"/>
    <col min="12041" max="12286" width="11" style="119"/>
    <col min="12287" max="12287" width="29.5703125" style="119" customWidth="1"/>
    <col min="12288" max="12290" width="14.140625" style="119" bestFit="1" customWidth="1"/>
    <col min="12291" max="12291" width="2" style="119" customWidth="1"/>
    <col min="12292" max="12292" width="16.140625" style="119" customWidth="1"/>
    <col min="12293" max="12294" width="14.140625" style="119" bestFit="1" customWidth="1"/>
    <col min="12295" max="12295" width="12.5703125" style="119" bestFit="1" customWidth="1"/>
    <col min="12296" max="12296" width="12.140625" style="119" bestFit="1" customWidth="1"/>
    <col min="12297" max="12542" width="11" style="119"/>
    <col min="12543" max="12543" width="29.5703125" style="119" customWidth="1"/>
    <col min="12544" max="12546" width="14.140625" style="119" bestFit="1" customWidth="1"/>
    <col min="12547" max="12547" width="2" style="119" customWidth="1"/>
    <col min="12548" max="12548" width="16.140625" style="119" customWidth="1"/>
    <col min="12549" max="12550" width="14.140625" style="119" bestFit="1" customWidth="1"/>
    <col min="12551" max="12551" width="12.5703125" style="119" bestFit="1" customWidth="1"/>
    <col min="12552" max="12552" width="12.140625" style="119" bestFit="1" customWidth="1"/>
    <col min="12553" max="12798" width="11" style="119"/>
    <col min="12799" max="12799" width="29.5703125" style="119" customWidth="1"/>
    <col min="12800" max="12802" width="14.140625" style="119" bestFit="1" customWidth="1"/>
    <col min="12803" max="12803" width="2" style="119" customWidth="1"/>
    <col min="12804" max="12804" width="16.140625" style="119" customWidth="1"/>
    <col min="12805" max="12806" width="14.140625" style="119" bestFit="1" customWidth="1"/>
    <col min="12807" max="12807" width="12.5703125" style="119" bestFit="1" customWidth="1"/>
    <col min="12808" max="12808" width="12.140625" style="119" bestFit="1" customWidth="1"/>
    <col min="12809" max="13054" width="11" style="119"/>
    <col min="13055" max="13055" width="29.5703125" style="119" customWidth="1"/>
    <col min="13056" max="13058" width="14.140625" style="119" bestFit="1" customWidth="1"/>
    <col min="13059" max="13059" width="2" style="119" customWidth="1"/>
    <col min="13060" max="13060" width="16.140625" style="119" customWidth="1"/>
    <col min="13061" max="13062" width="14.140625" style="119" bestFit="1" customWidth="1"/>
    <col min="13063" max="13063" width="12.5703125" style="119" bestFit="1" customWidth="1"/>
    <col min="13064" max="13064" width="12.140625" style="119" bestFit="1" customWidth="1"/>
    <col min="13065" max="13310" width="11" style="119"/>
    <col min="13311" max="13311" width="29.5703125" style="119" customWidth="1"/>
    <col min="13312" max="13314" width="14.140625" style="119" bestFit="1" customWidth="1"/>
    <col min="13315" max="13315" width="2" style="119" customWidth="1"/>
    <col min="13316" max="13316" width="16.140625" style="119" customWidth="1"/>
    <col min="13317" max="13318" width="14.140625" style="119" bestFit="1" customWidth="1"/>
    <col min="13319" max="13319" width="12.5703125" style="119" bestFit="1" customWidth="1"/>
    <col min="13320" max="13320" width="12.140625" style="119" bestFit="1" customWidth="1"/>
    <col min="13321" max="13566" width="11" style="119"/>
    <col min="13567" max="13567" width="29.5703125" style="119" customWidth="1"/>
    <col min="13568" max="13570" width="14.140625" style="119" bestFit="1" customWidth="1"/>
    <col min="13571" max="13571" width="2" style="119" customWidth="1"/>
    <col min="13572" max="13572" width="16.140625" style="119" customWidth="1"/>
    <col min="13573" max="13574" width="14.140625" style="119" bestFit="1" customWidth="1"/>
    <col min="13575" max="13575" width="12.5703125" style="119" bestFit="1" customWidth="1"/>
    <col min="13576" max="13576" width="12.140625" style="119" bestFit="1" customWidth="1"/>
    <col min="13577" max="13822" width="11" style="119"/>
    <col min="13823" max="13823" width="29.5703125" style="119" customWidth="1"/>
    <col min="13824" max="13826" width="14.140625" style="119" bestFit="1" customWidth="1"/>
    <col min="13827" max="13827" width="2" style="119" customWidth="1"/>
    <col min="13828" max="13828" width="16.140625" style="119" customWidth="1"/>
    <col min="13829" max="13830" width="14.140625" style="119" bestFit="1" customWidth="1"/>
    <col min="13831" max="13831" width="12.5703125" style="119" bestFit="1" customWidth="1"/>
    <col min="13832" max="13832" width="12.140625" style="119" bestFit="1" customWidth="1"/>
    <col min="13833" max="14078" width="11" style="119"/>
    <col min="14079" max="14079" width="29.5703125" style="119" customWidth="1"/>
    <col min="14080" max="14082" width="14.140625" style="119" bestFit="1" customWidth="1"/>
    <col min="14083" max="14083" width="2" style="119" customWidth="1"/>
    <col min="14084" max="14084" width="16.140625" style="119" customWidth="1"/>
    <col min="14085" max="14086" width="14.140625" style="119" bestFit="1" customWidth="1"/>
    <col min="14087" max="14087" width="12.5703125" style="119" bestFit="1" customWidth="1"/>
    <col min="14088" max="14088" width="12.140625" style="119" bestFit="1" customWidth="1"/>
    <col min="14089" max="14334" width="11" style="119"/>
    <col min="14335" max="14335" width="29.5703125" style="119" customWidth="1"/>
    <col min="14336" max="14338" width="14.140625" style="119" bestFit="1" customWidth="1"/>
    <col min="14339" max="14339" width="2" style="119" customWidth="1"/>
    <col min="14340" max="14340" width="16.140625" style="119" customWidth="1"/>
    <col min="14341" max="14342" width="14.140625" style="119" bestFit="1" customWidth="1"/>
    <col min="14343" max="14343" width="12.5703125" style="119" bestFit="1" customWidth="1"/>
    <col min="14344" max="14344" width="12.140625" style="119" bestFit="1" customWidth="1"/>
    <col min="14345" max="14590" width="11" style="119"/>
    <col min="14591" max="14591" width="29.5703125" style="119" customWidth="1"/>
    <col min="14592" max="14594" width="14.140625" style="119" bestFit="1" customWidth="1"/>
    <col min="14595" max="14595" width="2" style="119" customWidth="1"/>
    <col min="14596" max="14596" width="16.140625" style="119" customWidth="1"/>
    <col min="14597" max="14598" width="14.140625" style="119" bestFit="1" customWidth="1"/>
    <col min="14599" max="14599" width="12.5703125" style="119" bestFit="1" customWidth="1"/>
    <col min="14600" max="14600" width="12.140625" style="119" bestFit="1" customWidth="1"/>
    <col min="14601" max="14846" width="11" style="119"/>
    <col min="14847" max="14847" width="29.5703125" style="119" customWidth="1"/>
    <col min="14848" max="14850" width="14.140625" style="119" bestFit="1" customWidth="1"/>
    <col min="14851" max="14851" width="2" style="119" customWidth="1"/>
    <col min="14852" max="14852" width="16.140625" style="119" customWidth="1"/>
    <col min="14853" max="14854" width="14.140625" style="119" bestFit="1" customWidth="1"/>
    <col min="14855" max="14855" width="12.5703125" style="119" bestFit="1" customWidth="1"/>
    <col min="14856" max="14856" width="12.140625" style="119" bestFit="1" customWidth="1"/>
    <col min="14857" max="15102" width="11" style="119"/>
    <col min="15103" max="15103" width="29.5703125" style="119" customWidth="1"/>
    <col min="15104" max="15106" width="14.140625" style="119" bestFit="1" customWidth="1"/>
    <col min="15107" max="15107" width="2" style="119" customWidth="1"/>
    <col min="15108" max="15108" width="16.140625" style="119" customWidth="1"/>
    <col min="15109" max="15110" width="14.140625" style="119" bestFit="1" customWidth="1"/>
    <col min="15111" max="15111" width="12.5703125" style="119" bestFit="1" customWidth="1"/>
    <col min="15112" max="15112" width="12.140625" style="119" bestFit="1" customWidth="1"/>
    <col min="15113" max="15358" width="11" style="119"/>
    <col min="15359" max="15359" width="29.5703125" style="119" customWidth="1"/>
    <col min="15360" max="15362" width="14.140625" style="119" bestFit="1" customWidth="1"/>
    <col min="15363" max="15363" width="2" style="119" customWidth="1"/>
    <col min="15364" max="15364" width="16.140625" style="119" customWidth="1"/>
    <col min="15365" max="15366" width="14.140625" style="119" bestFit="1" customWidth="1"/>
    <col min="15367" max="15367" width="12.5703125" style="119" bestFit="1" customWidth="1"/>
    <col min="15368" max="15368" width="12.140625" style="119" bestFit="1" customWidth="1"/>
    <col min="15369" max="15614" width="11" style="119"/>
    <col min="15615" max="15615" width="29.5703125" style="119" customWidth="1"/>
    <col min="15616" max="15618" width="14.140625" style="119" bestFit="1" customWidth="1"/>
    <col min="15619" max="15619" width="2" style="119" customWidth="1"/>
    <col min="15620" max="15620" width="16.140625" style="119" customWidth="1"/>
    <col min="15621" max="15622" width="14.140625" style="119" bestFit="1" customWidth="1"/>
    <col min="15623" max="15623" width="12.5703125" style="119" bestFit="1" customWidth="1"/>
    <col min="15624" max="15624" width="12.140625" style="119" bestFit="1" customWidth="1"/>
    <col min="15625" max="15870" width="11" style="119"/>
    <col min="15871" max="15871" width="29.5703125" style="119" customWidth="1"/>
    <col min="15872" max="15874" width="14.140625" style="119" bestFit="1" customWidth="1"/>
    <col min="15875" max="15875" width="2" style="119" customWidth="1"/>
    <col min="15876" max="15876" width="16.140625" style="119" customWidth="1"/>
    <col min="15877" max="15878" width="14.140625" style="119" bestFit="1" customWidth="1"/>
    <col min="15879" max="15879" width="12.5703125" style="119" bestFit="1" customWidth="1"/>
    <col min="15880" max="15880" width="12.140625" style="119" bestFit="1" customWidth="1"/>
    <col min="15881" max="16126" width="11" style="119"/>
    <col min="16127" max="16127" width="29.5703125" style="119" customWidth="1"/>
    <col min="16128" max="16130" width="14.140625" style="119" bestFit="1" customWidth="1"/>
    <col min="16131" max="16131" width="2" style="119" customWidth="1"/>
    <col min="16132" max="16132" width="16.140625" style="119" customWidth="1"/>
    <col min="16133" max="16134" width="14.140625" style="119" bestFit="1" customWidth="1"/>
    <col min="16135" max="16135" width="12.5703125" style="119" bestFit="1" customWidth="1"/>
    <col min="16136" max="16136" width="12.140625" style="119" bestFit="1" customWidth="1"/>
    <col min="16137" max="16384" width="11" style="119"/>
  </cols>
  <sheetData>
    <row r="2" spans="1:12" ht="18" customHeight="1">
      <c r="A2" s="118" t="s">
        <v>471</v>
      </c>
      <c r="B2" s="118"/>
      <c r="C2" s="118"/>
      <c r="D2" s="118"/>
      <c r="E2" s="118"/>
      <c r="F2" s="118"/>
      <c r="G2" s="118"/>
      <c r="H2" s="118"/>
    </row>
    <row r="3" spans="1:12" ht="18" customHeight="1">
      <c r="A3" s="140" t="s">
        <v>472</v>
      </c>
      <c r="B3" s="140"/>
      <c r="C3" s="140"/>
      <c r="D3" s="140"/>
      <c r="E3" s="140"/>
      <c r="F3" s="140"/>
      <c r="G3" s="140"/>
      <c r="H3" s="140"/>
    </row>
    <row r="4" spans="1:12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  <c r="I4" s="181"/>
      <c r="J4" s="181"/>
      <c r="K4" s="181"/>
      <c r="L4" s="181"/>
    </row>
    <row r="5" spans="1:12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  <c r="I5" s="6"/>
      <c r="J5" s="6"/>
      <c r="K5" s="6"/>
      <c r="L5" s="6"/>
    </row>
    <row r="6" spans="1:12" s="143" customFormat="1" ht="20.25" customHeight="1">
      <c r="A6" s="457" t="s">
        <v>118</v>
      </c>
      <c r="B6" s="465" t="s">
        <v>10</v>
      </c>
      <c r="C6" s="465"/>
      <c r="D6" s="465"/>
      <c r="E6" s="465"/>
      <c r="F6" s="465"/>
      <c r="G6" s="465"/>
      <c r="H6" s="465"/>
    </row>
    <row r="7" spans="1:12" s="143" customFormat="1" ht="16.5" customHeight="1">
      <c r="A7" s="458"/>
      <c r="B7" s="466" t="s">
        <v>12</v>
      </c>
      <c r="C7" s="466"/>
      <c r="D7" s="466"/>
      <c r="E7" s="466"/>
      <c r="F7" s="466" t="s">
        <v>13</v>
      </c>
      <c r="G7" s="466"/>
      <c r="H7" s="466"/>
    </row>
    <row r="8" spans="1:12" s="143" customFormat="1" ht="20.25" customHeight="1">
      <c r="A8" s="459"/>
      <c r="B8" s="172" t="s">
        <v>34</v>
      </c>
      <c r="C8" s="172" t="s">
        <v>17</v>
      </c>
      <c r="D8" s="172" t="s">
        <v>18</v>
      </c>
      <c r="E8" s="176"/>
      <c r="F8" s="172" t="s">
        <v>34</v>
      </c>
      <c r="G8" s="172" t="s">
        <v>17</v>
      </c>
      <c r="H8" s="172" t="s">
        <v>18</v>
      </c>
    </row>
    <row r="9" spans="1:12" ht="20.25" customHeight="1">
      <c r="A9" s="173" t="s">
        <v>473</v>
      </c>
      <c r="B9" s="174">
        <f>B10+B26+B33+B43+B47+B54+B58+B62+B69+B71+B76+B80+B82</f>
        <v>351006</v>
      </c>
      <c r="C9" s="174">
        <f>C10+C26+C33+C43+C47+C54+C58+C62+C69+C71+C76+C80+C82</f>
        <v>178367</v>
      </c>
      <c r="D9" s="174">
        <f>D10+D26+D33+D43+D47+D54+D58+D62+D69+D71+D76+D80+D82</f>
        <v>172639</v>
      </c>
      <c r="E9" s="175"/>
      <c r="F9" s="174">
        <f>F10+F26+F33+F43+F47+F54+F58+F62+F69+F71+F76+F80+F82</f>
        <v>352923</v>
      </c>
      <c r="G9" s="174">
        <f>G10+G26+G33+G43+G47+G54+G58+G62+G69+G71+G76+G80+G82</f>
        <v>179271</v>
      </c>
      <c r="H9" s="174">
        <f>H10+H26+H33+H43+H47+H54+H58+H62+H69+H71+H76+H80+H82</f>
        <v>173652</v>
      </c>
    </row>
    <row r="10" spans="1:12" ht="20.25" customHeight="1">
      <c r="A10" s="163" t="s">
        <v>474</v>
      </c>
      <c r="B10" s="164">
        <f t="shared" ref="B10:B22" si="0">C10+D10</f>
        <v>90719</v>
      </c>
      <c r="C10" s="164">
        <f>SUM(C11:C25)</f>
        <v>46134</v>
      </c>
      <c r="D10" s="164">
        <f>SUM(D11:D25)</f>
        <v>44585</v>
      </c>
      <c r="E10" s="167"/>
      <c r="F10" s="164">
        <f>G10+H10</f>
        <v>91064</v>
      </c>
      <c r="G10" s="164">
        <f>SUM(G11:G25)</f>
        <v>46296</v>
      </c>
      <c r="H10" s="164">
        <f>SUM(H11:H25)</f>
        <v>44768</v>
      </c>
    </row>
    <row r="11" spans="1:12" ht="18" customHeight="1">
      <c r="A11" s="165" t="s">
        <v>24</v>
      </c>
      <c r="B11" s="166">
        <f t="shared" si="0"/>
        <v>7543</v>
      </c>
      <c r="C11" s="166">
        <v>3786</v>
      </c>
      <c r="D11" s="166">
        <v>3757</v>
      </c>
      <c r="E11" s="167"/>
      <c r="F11" s="166">
        <f t="shared" ref="F11:F74" si="1">G11+H11</f>
        <v>7495</v>
      </c>
      <c r="G11" s="166">
        <v>3761</v>
      </c>
      <c r="H11" s="166">
        <v>3734</v>
      </c>
      <c r="I11" s="182"/>
    </row>
    <row r="12" spans="1:12" ht="18" customHeight="1">
      <c r="A12" s="165" t="s">
        <v>475</v>
      </c>
      <c r="B12" s="166">
        <f t="shared" si="0"/>
        <v>1624</v>
      </c>
      <c r="C12" s="166">
        <v>815</v>
      </c>
      <c r="D12" s="166">
        <v>809</v>
      </c>
      <c r="E12" s="167"/>
      <c r="F12" s="166">
        <f t="shared" si="1"/>
        <v>1635</v>
      </c>
      <c r="G12" s="166">
        <v>823</v>
      </c>
      <c r="H12" s="166">
        <v>812</v>
      </c>
      <c r="I12" s="182"/>
    </row>
    <row r="13" spans="1:12" ht="18" customHeight="1">
      <c r="A13" s="165" t="s">
        <v>476</v>
      </c>
      <c r="B13" s="166">
        <f t="shared" si="0"/>
        <v>4310</v>
      </c>
      <c r="C13" s="166">
        <v>2224</v>
      </c>
      <c r="D13" s="166">
        <v>2086</v>
      </c>
      <c r="E13" s="167"/>
      <c r="F13" s="166">
        <f t="shared" si="1"/>
        <v>4325</v>
      </c>
      <c r="G13" s="166">
        <v>2229</v>
      </c>
      <c r="H13" s="166">
        <v>2096</v>
      </c>
      <c r="I13" s="182"/>
    </row>
    <row r="14" spans="1:12" ht="18" customHeight="1">
      <c r="A14" s="165" t="s">
        <v>477</v>
      </c>
      <c r="B14" s="166">
        <f t="shared" si="0"/>
        <v>8793</v>
      </c>
      <c r="C14" s="166">
        <v>4480</v>
      </c>
      <c r="D14" s="166">
        <v>4313</v>
      </c>
      <c r="E14" s="167"/>
      <c r="F14" s="166">
        <f t="shared" si="1"/>
        <v>8833</v>
      </c>
      <c r="G14" s="166">
        <v>4500</v>
      </c>
      <c r="H14" s="166">
        <v>4333</v>
      </c>
      <c r="I14" s="182"/>
    </row>
    <row r="15" spans="1:12" ht="18" customHeight="1">
      <c r="A15" s="165" t="s">
        <v>478</v>
      </c>
      <c r="B15" s="166">
        <f t="shared" si="0"/>
        <v>5622</v>
      </c>
      <c r="C15" s="166">
        <v>2968</v>
      </c>
      <c r="D15" s="166">
        <v>2654</v>
      </c>
      <c r="E15" s="167"/>
      <c r="F15" s="166">
        <f t="shared" si="1"/>
        <v>5673</v>
      </c>
      <c r="G15" s="166">
        <v>3002</v>
      </c>
      <c r="H15" s="166">
        <v>2671</v>
      </c>
      <c r="I15" s="182"/>
    </row>
    <row r="16" spans="1:12" ht="18" customHeight="1">
      <c r="A16" s="165" t="s">
        <v>479</v>
      </c>
      <c r="B16" s="166">
        <f t="shared" si="0"/>
        <v>2658</v>
      </c>
      <c r="C16" s="166">
        <v>1447</v>
      </c>
      <c r="D16" s="166">
        <v>1211</v>
      </c>
      <c r="E16" s="167"/>
      <c r="F16" s="166">
        <f t="shared" si="1"/>
        <v>2667</v>
      </c>
      <c r="G16" s="166">
        <v>1453</v>
      </c>
      <c r="H16" s="166">
        <v>1214</v>
      </c>
      <c r="I16" s="182"/>
    </row>
    <row r="17" spans="1:8" ht="18" customHeight="1">
      <c r="A17" s="165" t="s">
        <v>480</v>
      </c>
      <c r="B17" s="166">
        <f t="shared" si="0"/>
        <v>746</v>
      </c>
      <c r="C17" s="166">
        <v>397</v>
      </c>
      <c r="D17" s="166">
        <v>349</v>
      </c>
      <c r="E17" s="167"/>
      <c r="F17" s="166">
        <f t="shared" si="1"/>
        <v>746</v>
      </c>
      <c r="G17" s="166">
        <v>394</v>
      </c>
      <c r="H17" s="166">
        <v>352</v>
      </c>
    </row>
    <row r="18" spans="1:8" ht="18" customHeight="1">
      <c r="A18" s="165" t="s">
        <v>481</v>
      </c>
      <c r="B18" s="166">
        <f t="shared" si="0"/>
        <v>23775</v>
      </c>
      <c r="C18" s="166">
        <v>11614</v>
      </c>
      <c r="D18" s="166">
        <v>12161</v>
      </c>
      <c r="E18" s="167"/>
      <c r="F18" s="166">
        <f t="shared" si="1"/>
        <v>23879</v>
      </c>
      <c r="G18" s="166">
        <v>11658</v>
      </c>
      <c r="H18" s="166">
        <v>12221</v>
      </c>
    </row>
    <row r="19" spans="1:8" ht="18" customHeight="1">
      <c r="A19" s="165" t="s">
        <v>482</v>
      </c>
      <c r="B19" s="166">
        <f t="shared" si="0"/>
        <v>16</v>
      </c>
      <c r="C19" s="166">
        <v>16</v>
      </c>
      <c r="D19" s="166"/>
      <c r="E19" s="167"/>
      <c r="F19" s="166">
        <f t="shared" si="1"/>
        <v>16</v>
      </c>
      <c r="G19" s="166">
        <v>16</v>
      </c>
      <c r="H19" s="166"/>
    </row>
    <row r="20" spans="1:8" ht="18" customHeight="1">
      <c r="A20" s="165" t="s">
        <v>483</v>
      </c>
      <c r="B20" s="166">
        <f t="shared" si="0"/>
        <v>6912</v>
      </c>
      <c r="C20" s="166">
        <v>3766</v>
      </c>
      <c r="D20" s="166">
        <v>3146</v>
      </c>
      <c r="E20" s="167"/>
      <c r="F20" s="166">
        <f t="shared" si="1"/>
        <v>7028</v>
      </c>
      <c r="G20" s="166">
        <v>3833</v>
      </c>
      <c r="H20" s="166">
        <v>3195</v>
      </c>
    </row>
    <row r="21" spans="1:8" ht="18" customHeight="1">
      <c r="A21" s="165" t="s">
        <v>484</v>
      </c>
      <c r="B21" s="166">
        <f t="shared" si="0"/>
        <v>13086</v>
      </c>
      <c r="C21" s="166">
        <v>6596</v>
      </c>
      <c r="D21" s="166">
        <v>6490</v>
      </c>
      <c r="E21" s="167"/>
      <c r="F21" s="166">
        <f t="shared" si="1"/>
        <v>13073</v>
      </c>
      <c r="G21" s="166">
        <v>6583</v>
      </c>
      <c r="H21" s="166">
        <v>6490</v>
      </c>
    </row>
    <row r="22" spans="1:8" ht="18" customHeight="1">
      <c r="A22" s="165" t="s">
        <v>485</v>
      </c>
      <c r="B22" s="166">
        <f t="shared" si="0"/>
        <v>1366</v>
      </c>
      <c r="C22" s="166">
        <v>706</v>
      </c>
      <c r="D22" s="166">
        <v>660</v>
      </c>
      <c r="E22" s="167"/>
      <c r="F22" s="166">
        <f t="shared" si="1"/>
        <v>1376</v>
      </c>
      <c r="G22" s="166">
        <v>714</v>
      </c>
      <c r="H22" s="166">
        <v>662</v>
      </c>
    </row>
    <row r="23" spans="1:8" ht="18" customHeight="1">
      <c r="A23" s="165" t="s">
        <v>486</v>
      </c>
      <c r="B23" s="166">
        <f>D23+C23</f>
        <v>1024</v>
      </c>
      <c r="C23" s="166">
        <v>523</v>
      </c>
      <c r="D23" s="166">
        <v>501</v>
      </c>
      <c r="E23" s="167"/>
      <c r="F23" s="166">
        <f>H23+G23</f>
        <v>1036</v>
      </c>
      <c r="G23" s="166">
        <v>532</v>
      </c>
      <c r="H23" s="166">
        <v>504</v>
      </c>
    </row>
    <row r="24" spans="1:8" ht="18" customHeight="1">
      <c r="A24" s="165" t="s">
        <v>487</v>
      </c>
      <c r="B24" s="166">
        <f t="shared" ref="B24:B78" si="2">C24+D24</f>
        <v>12759</v>
      </c>
      <c r="C24" s="166">
        <v>6515</v>
      </c>
      <c r="D24" s="166">
        <v>6244</v>
      </c>
      <c r="E24" s="167"/>
      <c r="F24" s="166">
        <f t="shared" si="1"/>
        <v>12801</v>
      </c>
      <c r="G24" s="166">
        <v>6520</v>
      </c>
      <c r="H24" s="166">
        <v>6281</v>
      </c>
    </row>
    <row r="25" spans="1:8" ht="18" customHeight="1">
      <c r="A25" s="165" t="s">
        <v>488</v>
      </c>
      <c r="B25" s="166">
        <f t="shared" si="2"/>
        <v>485</v>
      </c>
      <c r="C25" s="166">
        <v>281</v>
      </c>
      <c r="D25" s="166">
        <v>204</v>
      </c>
      <c r="E25" s="167"/>
      <c r="F25" s="166">
        <f t="shared" si="1"/>
        <v>481</v>
      </c>
      <c r="G25" s="166">
        <v>278</v>
      </c>
      <c r="H25" s="166">
        <v>203</v>
      </c>
    </row>
    <row r="26" spans="1:8" ht="20.25" customHeight="1">
      <c r="A26" s="163" t="s">
        <v>489</v>
      </c>
      <c r="B26" s="164">
        <f t="shared" si="2"/>
        <v>25672</v>
      </c>
      <c r="C26" s="164">
        <f>SUM(C27:C32)</f>
        <v>12649</v>
      </c>
      <c r="D26" s="164">
        <f>SUM(D27:D32)</f>
        <v>13023</v>
      </c>
      <c r="E26" s="167"/>
      <c r="F26" s="164">
        <f t="shared" si="1"/>
        <v>25827</v>
      </c>
      <c r="G26" s="164">
        <f>SUM(G27:G32)</f>
        <v>12730</v>
      </c>
      <c r="H26" s="164">
        <f>SUM(H27:H32)</f>
        <v>13097</v>
      </c>
    </row>
    <row r="27" spans="1:8" ht="18" customHeight="1">
      <c r="A27" s="165" t="s">
        <v>490</v>
      </c>
      <c r="B27" s="166">
        <f t="shared" si="2"/>
        <v>13959</v>
      </c>
      <c r="C27" s="166">
        <v>6829</v>
      </c>
      <c r="D27" s="166">
        <v>7130</v>
      </c>
      <c r="E27" s="167"/>
      <c r="F27" s="166">
        <f t="shared" si="1"/>
        <v>14006</v>
      </c>
      <c r="G27" s="166">
        <v>6854</v>
      </c>
      <c r="H27" s="166">
        <v>7152</v>
      </c>
    </row>
    <row r="28" spans="1:8" ht="18" customHeight="1">
      <c r="A28" s="165" t="s">
        <v>491</v>
      </c>
      <c r="B28" s="166">
        <f t="shared" si="2"/>
        <v>3254</v>
      </c>
      <c r="C28" s="166">
        <v>1623</v>
      </c>
      <c r="D28" s="166">
        <v>1631</v>
      </c>
      <c r="E28" s="167"/>
      <c r="F28" s="166">
        <f t="shared" si="1"/>
        <v>3284</v>
      </c>
      <c r="G28" s="166">
        <v>1630</v>
      </c>
      <c r="H28" s="166">
        <v>1654</v>
      </c>
    </row>
    <row r="29" spans="1:8" ht="18" customHeight="1">
      <c r="A29" s="165" t="s">
        <v>492</v>
      </c>
      <c r="B29" s="166">
        <f t="shared" si="2"/>
        <v>4274</v>
      </c>
      <c r="C29" s="166">
        <v>2058</v>
      </c>
      <c r="D29" s="166">
        <v>2216</v>
      </c>
      <c r="E29" s="167"/>
      <c r="F29" s="166">
        <f t="shared" si="1"/>
        <v>4330</v>
      </c>
      <c r="G29" s="166">
        <v>2088</v>
      </c>
      <c r="H29" s="166">
        <v>2242</v>
      </c>
    </row>
    <row r="30" spans="1:8" ht="18" customHeight="1">
      <c r="A30" s="165" t="s">
        <v>80</v>
      </c>
      <c r="B30" s="166">
        <f t="shared" si="2"/>
        <v>1348</v>
      </c>
      <c r="C30" s="166">
        <v>672</v>
      </c>
      <c r="D30" s="166">
        <v>676</v>
      </c>
      <c r="E30" s="167"/>
      <c r="F30" s="166">
        <f t="shared" si="1"/>
        <v>1367</v>
      </c>
      <c r="G30" s="166">
        <v>682</v>
      </c>
      <c r="H30" s="166">
        <v>685</v>
      </c>
    </row>
    <row r="31" spans="1:8" ht="18" customHeight="1">
      <c r="A31" s="165" t="s">
        <v>207</v>
      </c>
      <c r="B31" s="166">
        <f t="shared" si="2"/>
        <v>777</v>
      </c>
      <c r="C31" s="166">
        <v>415</v>
      </c>
      <c r="D31" s="166">
        <v>362</v>
      </c>
      <c r="E31" s="167"/>
      <c r="F31" s="166">
        <f t="shared" si="1"/>
        <v>783</v>
      </c>
      <c r="G31" s="166">
        <v>416</v>
      </c>
      <c r="H31" s="166">
        <v>367</v>
      </c>
    </row>
    <row r="32" spans="1:8" ht="18" customHeight="1">
      <c r="A32" s="165" t="s">
        <v>493</v>
      </c>
      <c r="B32" s="166">
        <f t="shared" si="2"/>
        <v>2060</v>
      </c>
      <c r="C32" s="166">
        <v>1052</v>
      </c>
      <c r="D32" s="166">
        <v>1008</v>
      </c>
      <c r="E32" s="167"/>
      <c r="F32" s="166">
        <f t="shared" si="1"/>
        <v>2057</v>
      </c>
      <c r="G32" s="166">
        <v>1060</v>
      </c>
      <c r="H32" s="166">
        <v>997</v>
      </c>
    </row>
    <row r="33" spans="1:8" ht="20.25" customHeight="1">
      <c r="A33" s="163" t="s">
        <v>494</v>
      </c>
      <c r="B33" s="164">
        <f t="shared" si="2"/>
        <v>35559</v>
      </c>
      <c r="C33" s="164">
        <f>SUM(C34:C42)</f>
        <v>18359</v>
      </c>
      <c r="D33" s="164">
        <f>SUM(D34:D42)</f>
        <v>17200</v>
      </c>
      <c r="E33" s="167"/>
      <c r="F33" s="164">
        <f t="shared" si="1"/>
        <v>35808</v>
      </c>
      <c r="G33" s="164">
        <f>SUM(G34:G42)</f>
        <v>18482</v>
      </c>
      <c r="H33" s="164">
        <f>SUM(H34:H42)</f>
        <v>17326</v>
      </c>
    </row>
    <row r="34" spans="1:8" ht="18" customHeight="1">
      <c r="A34" s="165" t="s">
        <v>98</v>
      </c>
      <c r="B34" s="166">
        <f t="shared" si="2"/>
        <v>17077</v>
      </c>
      <c r="C34" s="166">
        <v>8592</v>
      </c>
      <c r="D34" s="166">
        <v>8485</v>
      </c>
      <c r="E34" s="167"/>
      <c r="F34" s="166">
        <f t="shared" si="1"/>
        <v>17225</v>
      </c>
      <c r="G34" s="166">
        <v>8646</v>
      </c>
      <c r="H34" s="166">
        <v>8579</v>
      </c>
    </row>
    <row r="35" spans="1:8" ht="18" customHeight="1">
      <c r="A35" s="165" t="s">
        <v>495</v>
      </c>
      <c r="B35" s="166">
        <f t="shared" si="2"/>
        <v>3159</v>
      </c>
      <c r="C35" s="166">
        <v>1650</v>
      </c>
      <c r="D35" s="166">
        <v>1509</v>
      </c>
      <c r="E35" s="167"/>
      <c r="F35" s="166">
        <f t="shared" si="1"/>
        <v>3175</v>
      </c>
      <c r="G35" s="166">
        <v>1663</v>
      </c>
      <c r="H35" s="166">
        <v>1512</v>
      </c>
    </row>
    <row r="36" spans="1:8" ht="18" customHeight="1">
      <c r="A36" s="165" t="s">
        <v>496</v>
      </c>
      <c r="B36" s="166">
        <f t="shared" si="2"/>
        <v>4881</v>
      </c>
      <c r="C36" s="166">
        <v>2543</v>
      </c>
      <c r="D36" s="166">
        <v>2338</v>
      </c>
      <c r="E36" s="167"/>
      <c r="F36" s="166">
        <f t="shared" si="1"/>
        <v>4916</v>
      </c>
      <c r="G36" s="166">
        <v>2569</v>
      </c>
      <c r="H36" s="166">
        <v>2347</v>
      </c>
    </row>
    <row r="37" spans="1:8" ht="18" customHeight="1">
      <c r="A37" s="165" t="s">
        <v>497</v>
      </c>
      <c r="B37" s="166">
        <f t="shared" si="2"/>
        <v>2174</v>
      </c>
      <c r="C37" s="166">
        <v>1147</v>
      </c>
      <c r="D37" s="166">
        <v>1027</v>
      </c>
      <c r="E37" s="167"/>
      <c r="F37" s="166">
        <f t="shared" si="1"/>
        <v>2166</v>
      </c>
      <c r="G37" s="166">
        <v>1140</v>
      </c>
      <c r="H37" s="166">
        <v>1026</v>
      </c>
    </row>
    <row r="38" spans="1:8" ht="18" customHeight="1">
      <c r="A38" s="165" t="s">
        <v>498</v>
      </c>
      <c r="B38" s="166">
        <f t="shared" si="2"/>
        <v>1193</v>
      </c>
      <c r="C38" s="166">
        <v>644</v>
      </c>
      <c r="D38" s="166">
        <v>549</v>
      </c>
      <c r="E38" s="167"/>
      <c r="F38" s="166">
        <f t="shared" si="1"/>
        <v>1203</v>
      </c>
      <c r="G38" s="166">
        <v>645</v>
      </c>
      <c r="H38" s="166">
        <v>558</v>
      </c>
    </row>
    <row r="39" spans="1:8" ht="18" customHeight="1">
      <c r="A39" s="165" t="s">
        <v>499</v>
      </c>
      <c r="B39" s="166">
        <f t="shared" si="2"/>
        <v>923</v>
      </c>
      <c r="C39" s="166">
        <v>518</v>
      </c>
      <c r="D39" s="166">
        <v>405</v>
      </c>
      <c r="E39" s="167"/>
      <c r="F39" s="166">
        <f t="shared" si="1"/>
        <v>926</v>
      </c>
      <c r="G39" s="166">
        <v>525</v>
      </c>
      <c r="H39" s="166">
        <v>401</v>
      </c>
    </row>
    <row r="40" spans="1:8" ht="18" customHeight="1">
      <c r="A40" s="165" t="s">
        <v>500</v>
      </c>
      <c r="B40" s="166">
        <f t="shared" si="2"/>
        <v>1687</v>
      </c>
      <c r="C40" s="166">
        <v>920</v>
      </c>
      <c r="D40" s="166">
        <v>767</v>
      </c>
      <c r="E40" s="167"/>
      <c r="F40" s="166">
        <f t="shared" si="1"/>
        <v>1684</v>
      </c>
      <c r="G40" s="166">
        <v>916</v>
      </c>
      <c r="H40" s="166">
        <v>768</v>
      </c>
    </row>
    <row r="41" spans="1:8" ht="18" customHeight="1">
      <c r="A41" s="165" t="s">
        <v>501</v>
      </c>
      <c r="B41" s="166">
        <f t="shared" si="2"/>
        <v>1758</v>
      </c>
      <c r="C41" s="166">
        <v>938</v>
      </c>
      <c r="D41" s="166">
        <v>820</v>
      </c>
      <c r="E41" s="167"/>
      <c r="F41" s="166">
        <f t="shared" si="1"/>
        <v>1764</v>
      </c>
      <c r="G41" s="166">
        <v>942</v>
      </c>
      <c r="H41" s="166">
        <v>822</v>
      </c>
    </row>
    <row r="42" spans="1:8" ht="18" customHeight="1">
      <c r="A42" s="165" t="s">
        <v>502</v>
      </c>
      <c r="B42" s="166">
        <f t="shared" si="2"/>
        <v>2707</v>
      </c>
      <c r="C42" s="166">
        <v>1407</v>
      </c>
      <c r="D42" s="166">
        <v>1300</v>
      </c>
      <c r="E42" s="167"/>
      <c r="F42" s="166">
        <f t="shared" si="1"/>
        <v>2749</v>
      </c>
      <c r="G42" s="166">
        <v>1436</v>
      </c>
      <c r="H42" s="166">
        <v>1313</v>
      </c>
    </row>
    <row r="43" spans="1:8" ht="20.25" customHeight="1">
      <c r="A43" s="163" t="s">
        <v>503</v>
      </c>
      <c r="B43" s="164">
        <f t="shared" si="2"/>
        <v>11258</v>
      </c>
      <c r="C43" s="164">
        <f>SUM(C44:C46)</f>
        <v>5541</v>
      </c>
      <c r="D43" s="164">
        <f>SUM(D44:D46)</f>
        <v>5717</v>
      </c>
      <c r="E43" s="167"/>
      <c r="F43" s="164">
        <f t="shared" si="1"/>
        <v>11292</v>
      </c>
      <c r="G43" s="164">
        <f>SUM(G44:G46)</f>
        <v>5536</v>
      </c>
      <c r="H43" s="164">
        <f>SUM(H44:H46)</f>
        <v>5756</v>
      </c>
    </row>
    <row r="44" spans="1:8" ht="18" customHeight="1">
      <c r="A44" s="165" t="s">
        <v>504</v>
      </c>
      <c r="B44" s="166">
        <f t="shared" si="2"/>
        <v>7310</v>
      </c>
      <c r="C44" s="166">
        <v>3557</v>
      </c>
      <c r="D44" s="166">
        <v>3753</v>
      </c>
      <c r="E44" s="167"/>
      <c r="F44" s="166">
        <f t="shared" si="1"/>
        <v>7333</v>
      </c>
      <c r="G44" s="166">
        <v>3558</v>
      </c>
      <c r="H44" s="166">
        <v>3775</v>
      </c>
    </row>
    <row r="45" spans="1:8" ht="18" customHeight="1">
      <c r="A45" s="165" t="s">
        <v>71</v>
      </c>
      <c r="B45" s="166">
        <f t="shared" si="2"/>
        <v>1049</v>
      </c>
      <c r="C45" s="166">
        <v>557</v>
      </c>
      <c r="D45" s="166">
        <v>492</v>
      </c>
      <c r="E45" s="167"/>
      <c r="F45" s="166">
        <f t="shared" si="1"/>
        <v>1053</v>
      </c>
      <c r="G45" s="166">
        <v>557</v>
      </c>
      <c r="H45" s="166">
        <v>496</v>
      </c>
    </row>
    <row r="46" spans="1:8" ht="18" customHeight="1">
      <c r="A46" s="165" t="s">
        <v>81</v>
      </c>
      <c r="B46" s="166">
        <f t="shared" si="2"/>
        <v>2899</v>
      </c>
      <c r="C46" s="166">
        <v>1427</v>
      </c>
      <c r="D46" s="166">
        <v>1472</v>
      </c>
      <c r="E46" s="167"/>
      <c r="F46" s="166">
        <f t="shared" si="1"/>
        <v>2906</v>
      </c>
      <c r="G46" s="166">
        <v>1421</v>
      </c>
      <c r="H46" s="166">
        <v>1485</v>
      </c>
    </row>
    <row r="47" spans="1:8" ht="20.25" customHeight="1">
      <c r="A47" s="163" t="s">
        <v>505</v>
      </c>
      <c r="B47" s="164">
        <f t="shared" si="2"/>
        <v>26502</v>
      </c>
      <c r="C47" s="164">
        <f>SUM(C48:C53)</f>
        <v>13867</v>
      </c>
      <c r="D47" s="164">
        <f>SUM(D48:D53)</f>
        <v>12635</v>
      </c>
      <c r="E47" s="164"/>
      <c r="F47" s="164">
        <f t="shared" si="1"/>
        <v>26700</v>
      </c>
      <c r="G47" s="164">
        <f>SUM(G48:G53)</f>
        <v>13932</v>
      </c>
      <c r="H47" s="164">
        <f>SUM(H48:H53)</f>
        <v>12768</v>
      </c>
    </row>
    <row r="48" spans="1:8" ht="18" customHeight="1">
      <c r="A48" s="165" t="s">
        <v>506</v>
      </c>
      <c r="B48" s="166">
        <f t="shared" si="2"/>
        <v>7200</v>
      </c>
      <c r="C48" s="166">
        <v>3696</v>
      </c>
      <c r="D48" s="166">
        <v>3504</v>
      </c>
      <c r="E48" s="167"/>
      <c r="F48" s="166">
        <f t="shared" si="1"/>
        <v>7266</v>
      </c>
      <c r="G48" s="166">
        <v>3710</v>
      </c>
      <c r="H48" s="166">
        <v>3556</v>
      </c>
    </row>
    <row r="49" spans="1:8" ht="18" customHeight="1">
      <c r="A49" s="165" t="s">
        <v>507</v>
      </c>
      <c r="B49" s="166">
        <f t="shared" si="2"/>
        <v>8312</v>
      </c>
      <c r="C49" s="166">
        <v>4288</v>
      </c>
      <c r="D49" s="166">
        <v>4024</v>
      </c>
      <c r="E49" s="167"/>
      <c r="F49" s="166">
        <f t="shared" si="1"/>
        <v>8365</v>
      </c>
      <c r="G49" s="166">
        <v>4307</v>
      </c>
      <c r="H49" s="166">
        <v>4058</v>
      </c>
    </row>
    <row r="50" spans="1:8" ht="18" customHeight="1">
      <c r="A50" s="165" t="s">
        <v>508</v>
      </c>
      <c r="B50" s="166">
        <f t="shared" si="2"/>
        <v>1869</v>
      </c>
      <c r="C50" s="166">
        <v>977</v>
      </c>
      <c r="D50" s="166">
        <v>892</v>
      </c>
      <c r="E50" s="167"/>
      <c r="F50" s="166">
        <f t="shared" si="1"/>
        <v>1871</v>
      </c>
      <c r="G50" s="166">
        <v>978</v>
      </c>
      <c r="H50" s="166">
        <v>893</v>
      </c>
    </row>
    <row r="51" spans="1:8" ht="18" customHeight="1">
      <c r="A51" s="165" t="s">
        <v>509</v>
      </c>
      <c r="B51" s="166">
        <f t="shared" si="2"/>
        <v>4242</v>
      </c>
      <c r="C51" s="166">
        <v>2282</v>
      </c>
      <c r="D51" s="166">
        <v>1960</v>
      </c>
      <c r="E51" s="167"/>
      <c r="F51" s="166">
        <f t="shared" si="1"/>
        <v>4295</v>
      </c>
      <c r="G51" s="166">
        <v>2304</v>
      </c>
      <c r="H51" s="166">
        <v>1991</v>
      </c>
    </row>
    <row r="52" spans="1:8" ht="18" customHeight="1">
      <c r="A52" s="165" t="s">
        <v>510</v>
      </c>
      <c r="B52" s="166">
        <f t="shared" si="2"/>
        <v>3386</v>
      </c>
      <c r="C52" s="166">
        <v>1776</v>
      </c>
      <c r="D52" s="166">
        <v>1610</v>
      </c>
      <c r="E52" s="167"/>
      <c r="F52" s="166">
        <f t="shared" si="1"/>
        <v>3395</v>
      </c>
      <c r="G52" s="166">
        <v>1777</v>
      </c>
      <c r="H52" s="166">
        <v>1618</v>
      </c>
    </row>
    <row r="53" spans="1:8" ht="18" customHeight="1">
      <c r="A53" s="165" t="s">
        <v>511</v>
      </c>
      <c r="B53" s="166">
        <f t="shared" si="2"/>
        <v>1493</v>
      </c>
      <c r="C53" s="166">
        <v>848</v>
      </c>
      <c r="D53" s="166">
        <v>645</v>
      </c>
      <c r="E53" s="167"/>
      <c r="F53" s="166">
        <f t="shared" si="1"/>
        <v>1508</v>
      </c>
      <c r="G53" s="166">
        <v>856</v>
      </c>
      <c r="H53" s="166">
        <v>652</v>
      </c>
    </row>
    <row r="54" spans="1:8" ht="20.25" customHeight="1">
      <c r="A54" s="163" t="s">
        <v>512</v>
      </c>
      <c r="B54" s="164">
        <f t="shared" si="2"/>
        <v>22726</v>
      </c>
      <c r="C54" s="164">
        <f>SUM(C55:C57)</f>
        <v>11865</v>
      </c>
      <c r="D54" s="164">
        <f>SUM(D55:D57)</f>
        <v>10861</v>
      </c>
      <c r="E54" s="167"/>
      <c r="F54" s="164">
        <f t="shared" si="1"/>
        <v>22865</v>
      </c>
      <c r="G54" s="164">
        <f>SUM(G55:G57)</f>
        <v>11910</v>
      </c>
      <c r="H54" s="164">
        <f>SUM(H55:H57)</f>
        <v>10955</v>
      </c>
    </row>
    <row r="55" spans="1:8" ht="18" customHeight="1">
      <c r="A55" s="165" t="s">
        <v>101</v>
      </c>
      <c r="B55" s="166">
        <f t="shared" si="2"/>
        <v>16561</v>
      </c>
      <c r="C55" s="166">
        <v>8611</v>
      </c>
      <c r="D55" s="166">
        <v>7950</v>
      </c>
      <c r="E55" s="167"/>
      <c r="F55" s="166">
        <f t="shared" si="1"/>
        <v>16606</v>
      </c>
      <c r="G55" s="166">
        <v>8618</v>
      </c>
      <c r="H55" s="166">
        <v>7988</v>
      </c>
    </row>
    <row r="56" spans="1:8" ht="18" customHeight="1">
      <c r="A56" s="165" t="s">
        <v>513</v>
      </c>
      <c r="B56" s="166">
        <f t="shared" si="2"/>
        <v>2885</v>
      </c>
      <c r="C56" s="166">
        <v>1521</v>
      </c>
      <c r="D56" s="166">
        <v>1364</v>
      </c>
      <c r="E56" s="167"/>
      <c r="F56" s="166">
        <f t="shared" si="1"/>
        <v>2934</v>
      </c>
      <c r="G56" s="166">
        <v>1541</v>
      </c>
      <c r="H56" s="166">
        <v>1393</v>
      </c>
    </row>
    <row r="57" spans="1:8" ht="18" customHeight="1">
      <c r="A57" s="165" t="s">
        <v>514</v>
      </c>
      <c r="B57" s="166">
        <f t="shared" si="2"/>
        <v>3280</v>
      </c>
      <c r="C57" s="166">
        <v>1733</v>
      </c>
      <c r="D57" s="166">
        <v>1547</v>
      </c>
      <c r="E57" s="167"/>
      <c r="F57" s="166">
        <f t="shared" si="1"/>
        <v>3325</v>
      </c>
      <c r="G57" s="166">
        <v>1751</v>
      </c>
      <c r="H57" s="166">
        <v>1574</v>
      </c>
    </row>
    <row r="58" spans="1:8" ht="20.25" customHeight="1">
      <c r="A58" s="163" t="s">
        <v>515</v>
      </c>
      <c r="B58" s="164">
        <f t="shared" si="2"/>
        <v>25674</v>
      </c>
      <c r="C58" s="164">
        <f>SUM(C59:C61)</f>
        <v>13116</v>
      </c>
      <c r="D58" s="164">
        <f>SUM(D59:D61)</f>
        <v>12558</v>
      </c>
      <c r="E58" s="167"/>
      <c r="F58" s="164">
        <f t="shared" si="1"/>
        <v>25782</v>
      </c>
      <c r="G58" s="164">
        <f>SUM(G59:G61)</f>
        <v>13146</v>
      </c>
      <c r="H58" s="164">
        <f>SUM(H59:H61)</f>
        <v>12636</v>
      </c>
    </row>
    <row r="59" spans="1:8" ht="18" customHeight="1">
      <c r="A59" s="165" t="s">
        <v>102</v>
      </c>
      <c r="B59" s="166">
        <f t="shared" si="2"/>
        <v>9088</v>
      </c>
      <c r="C59" s="166">
        <v>4598</v>
      </c>
      <c r="D59" s="166">
        <v>4490</v>
      </c>
      <c r="E59" s="167"/>
      <c r="F59" s="166">
        <f t="shared" si="1"/>
        <v>9109</v>
      </c>
      <c r="G59" s="166">
        <v>4597</v>
      </c>
      <c r="H59" s="166">
        <v>4512</v>
      </c>
    </row>
    <row r="60" spans="1:8" ht="18" customHeight="1">
      <c r="A60" s="165" t="s">
        <v>516</v>
      </c>
      <c r="B60" s="166">
        <f t="shared" si="2"/>
        <v>11397</v>
      </c>
      <c r="C60" s="166">
        <v>5765</v>
      </c>
      <c r="D60" s="166">
        <v>5632</v>
      </c>
      <c r="E60" s="167"/>
      <c r="F60" s="166">
        <f t="shared" si="1"/>
        <v>11437</v>
      </c>
      <c r="G60" s="166">
        <v>5775</v>
      </c>
      <c r="H60" s="166">
        <v>5662</v>
      </c>
    </row>
    <row r="61" spans="1:8" ht="18" customHeight="1">
      <c r="A61" s="165" t="s">
        <v>517</v>
      </c>
      <c r="B61" s="166">
        <f t="shared" si="2"/>
        <v>5189</v>
      </c>
      <c r="C61" s="166">
        <v>2753</v>
      </c>
      <c r="D61" s="166">
        <v>2436</v>
      </c>
      <c r="E61" s="167"/>
      <c r="F61" s="166">
        <f t="shared" si="1"/>
        <v>5236</v>
      </c>
      <c r="G61" s="166">
        <v>2774</v>
      </c>
      <c r="H61" s="166">
        <v>2462</v>
      </c>
    </row>
    <row r="62" spans="1:8" ht="20.25" customHeight="1">
      <c r="A62" s="163" t="s">
        <v>518</v>
      </c>
      <c r="B62" s="164">
        <f t="shared" si="2"/>
        <v>34371</v>
      </c>
      <c r="C62" s="164">
        <f>SUM(C63:C68)</f>
        <v>17290</v>
      </c>
      <c r="D62" s="164">
        <f>SUM(D63:D68)</f>
        <v>17081</v>
      </c>
      <c r="E62" s="167"/>
      <c r="F62" s="164">
        <f t="shared" si="1"/>
        <v>34661</v>
      </c>
      <c r="G62" s="164">
        <f>SUM(G63:G68)</f>
        <v>17454</v>
      </c>
      <c r="H62" s="164">
        <f>SUM(H63:H68)</f>
        <v>17207</v>
      </c>
    </row>
    <row r="63" spans="1:8" ht="18" customHeight="1">
      <c r="A63" s="165" t="s">
        <v>519</v>
      </c>
      <c r="B63" s="166">
        <f t="shared" si="2"/>
        <v>10203</v>
      </c>
      <c r="C63" s="166">
        <v>5104</v>
      </c>
      <c r="D63" s="166">
        <v>5099</v>
      </c>
      <c r="E63" s="167"/>
      <c r="F63" s="166">
        <f t="shared" si="1"/>
        <v>10252</v>
      </c>
      <c r="G63" s="166">
        <v>5133</v>
      </c>
      <c r="H63" s="166">
        <v>5119</v>
      </c>
    </row>
    <row r="64" spans="1:8" ht="18" customHeight="1">
      <c r="A64" s="165" t="s">
        <v>520</v>
      </c>
      <c r="B64" s="166">
        <f t="shared" si="2"/>
        <v>9226</v>
      </c>
      <c r="C64" s="166">
        <v>4600</v>
      </c>
      <c r="D64" s="166">
        <v>4626</v>
      </c>
      <c r="E64" s="167"/>
      <c r="F64" s="166">
        <f t="shared" si="1"/>
        <v>9341</v>
      </c>
      <c r="G64" s="166">
        <v>4664</v>
      </c>
      <c r="H64" s="166">
        <v>4677</v>
      </c>
    </row>
    <row r="65" spans="1:8" ht="18" customHeight="1">
      <c r="A65" s="165" t="s">
        <v>521</v>
      </c>
      <c r="B65" s="166">
        <f t="shared" si="2"/>
        <v>5817</v>
      </c>
      <c r="C65" s="166">
        <v>2909</v>
      </c>
      <c r="D65" s="166">
        <v>2908</v>
      </c>
      <c r="E65" s="167"/>
      <c r="F65" s="166">
        <f t="shared" si="1"/>
        <v>5855</v>
      </c>
      <c r="G65" s="166">
        <v>2927</v>
      </c>
      <c r="H65" s="166">
        <v>2928</v>
      </c>
    </row>
    <row r="66" spans="1:8" ht="18" customHeight="1">
      <c r="A66" s="165" t="s">
        <v>522</v>
      </c>
      <c r="B66" s="166">
        <f t="shared" si="2"/>
        <v>3692</v>
      </c>
      <c r="C66" s="166">
        <v>1838</v>
      </c>
      <c r="D66" s="166">
        <v>1854</v>
      </c>
      <c r="E66" s="167"/>
      <c r="F66" s="166">
        <f t="shared" si="1"/>
        <v>3741</v>
      </c>
      <c r="G66" s="166">
        <v>1866</v>
      </c>
      <c r="H66" s="166">
        <v>1875</v>
      </c>
    </row>
    <row r="67" spans="1:8" ht="18" customHeight="1">
      <c r="A67" s="165" t="s">
        <v>523</v>
      </c>
      <c r="B67" s="166">
        <f t="shared" si="2"/>
        <v>1897</v>
      </c>
      <c r="C67" s="166">
        <v>1013</v>
      </c>
      <c r="D67" s="166">
        <v>884</v>
      </c>
      <c r="E67" s="167"/>
      <c r="F67" s="166">
        <f t="shared" si="1"/>
        <v>1902</v>
      </c>
      <c r="G67" s="166">
        <v>1017</v>
      </c>
      <c r="H67" s="166">
        <v>885</v>
      </c>
    </row>
    <row r="68" spans="1:8" ht="18" customHeight="1">
      <c r="A68" s="165" t="s">
        <v>524</v>
      </c>
      <c r="B68" s="166">
        <f t="shared" si="2"/>
        <v>3536</v>
      </c>
      <c r="C68" s="166">
        <v>1826</v>
      </c>
      <c r="D68" s="166">
        <v>1710</v>
      </c>
      <c r="E68" s="167"/>
      <c r="F68" s="166">
        <f t="shared" si="1"/>
        <v>3570</v>
      </c>
      <c r="G68" s="166">
        <v>1847</v>
      </c>
      <c r="H68" s="166">
        <v>1723</v>
      </c>
    </row>
    <row r="69" spans="1:8" ht="20.25" customHeight="1">
      <c r="A69" s="163" t="s">
        <v>525</v>
      </c>
      <c r="B69" s="164">
        <f t="shared" si="2"/>
        <v>14194</v>
      </c>
      <c r="C69" s="164">
        <f>SUM(C70)</f>
        <v>7228</v>
      </c>
      <c r="D69" s="164">
        <f>SUM(D70)</f>
        <v>6966</v>
      </c>
      <c r="E69" s="167"/>
      <c r="F69" s="164">
        <f t="shared" si="1"/>
        <v>14241</v>
      </c>
      <c r="G69" s="164">
        <f>SUM(G70)</f>
        <v>7248</v>
      </c>
      <c r="H69" s="164">
        <f>SUM(H70)</f>
        <v>6993</v>
      </c>
    </row>
    <row r="70" spans="1:8" ht="18" customHeight="1">
      <c r="A70" s="165" t="s">
        <v>104</v>
      </c>
      <c r="B70" s="166">
        <f t="shared" si="2"/>
        <v>14194</v>
      </c>
      <c r="C70" s="166">
        <v>7228</v>
      </c>
      <c r="D70" s="166">
        <v>6966</v>
      </c>
      <c r="E70" s="167"/>
      <c r="F70" s="166">
        <f t="shared" si="1"/>
        <v>14241</v>
      </c>
      <c r="G70" s="166">
        <v>7248</v>
      </c>
      <c r="H70" s="166">
        <v>6993</v>
      </c>
    </row>
    <row r="71" spans="1:8" ht="20.25" customHeight="1">
      <c r="A71" s="163" t="s">
        <v>526</v>
      </c>
      <c r="B71" s="164">
        <f t="shared" si="2"/>
        <v>37479</v>
      </c>
      <c r="C71" s="164">
        <f>SUM(C72:C75)</f>
        <v>18576</v>
      </c>
      <c r="D71" s="164">
        <f>SUM(D72:D75)</f>
        <v>18903</v>
      </c>
      <c r="E71" s="167"/>
      <c r="F71" s="164">
        <f t="shared" si="1"/>
        <v>37621</v>
      </c>
      <c r="G71" s="164">
        <f>SUM(G72:G75)</f>
        <v>18684</v>
      </c>
      <c r="H71" s="164">
        <f>SUM(H72:H75)</f>
        <v>18937</v>
      </c>
    </row>
    <row r="72" spans="1:8" ht="18" customHeight="1">
      <c r="A72" s="165" t="s">
        <v>527</v>
      </c>
      <c r="B72" s="166">
        <f t="shared" si="2"/>
        <v>15405</v>
      </c>
      <c r="C72" s="166">
        <v>7680</v>
      </c>
      <c r="D72" s="166">
        <v>7725</v>
      </c>
      <c r="E72" s="167"/>
      <c r="F72" s="166">
        <f t="shared" si="1"/>
        <v>15411</v>
      </c>
      <c r="G72" s="166">
        <v>7682</v>
      </c>
      <c r="H72" s="166">
        <v>7729</v>
      </c>
    </row>
    <row r="73" spans="1:8" ht="18" customHeight="1">
      <c r="A73" s="165" t="s">
        <v>528</v>
      </c>
      <c r="B73" s="166">
        <f t="shared" si="2"/>
        <v>3800</v>
      </c>
      <c r="C73" s="166">
        <v>1824</v>
      </c>
      <c r="D73" s="166">
        <v>1976</v>
      </c>
      <c r="E73" s="167"/>
      <c r="F73" s="166">
        <f t="shared" si="1"/>
        <v>3826</v>
      </c>
      <c r="G73" s="166">
        <v>1843</v>
      </c>
      <c r="H73" s="166">
        <v>1983</v>
      </c>
    </row>
    <row r="74" spans="1:8" ht="18" customHeight="1">
      <c r="A74" s="165" t="s">
        <v>529</v>
      </c>
      <c r="B74" s="166">
        <f t="shared" si="2"/>
        <v>10484</v>
      </c>
      <c r="C74" s="166">
        <v>5103</v>
      </c>
      <c r="D74" s="166">
        <v>5381</v>
      </c>
      <c r="E74" s="167"/>
      <c r="F74" s="166">
        <f t="shared" si="1"/>
        <v>10540</v>
      </c>
      <c r="G74" s="166">
        <v>5154</v>
      </c>
      <c r="H74" s="166">
        <v>5386</v>
      </c>
    </row>
    <row r="75" spans="1:8" ht="18" customHeight="1">
      <c r="A75" s="165" t="s">
        <v>530</v>
      </c>
      <c r="B75" s="166">
        <f t="shared" si="2"/>
        <v>7790</v>
      </c>
      <c r="C75" s="166">
        <v>3969</v>
      </c>
      <c r="D75" s="166">
        <v>3821</v>
      </c>
      <c r="E75" s="167"/>
      <c r="F75" s="166">
        <f t="shared" ref="F75:F83" si="3">G75+H75</f>
        <v>7844</v>
      </c>
      <c r="G75" s="166">
        <v>4005</v>
      </c>
      <c r="H75" s="166">
        <v>3839</v>
      </c>
    </row>
    <row r="76" spans="1:8" ht="20.25" customHeight="1">
      <c r="A76" s="163" t="s">
        <v>531</v>
      </c>
      <c r="B76" s="164">
        <f t="shared" si="2"/>
        <v>15142</v>
      </c>
      <c r="C76" s="164">
        <f>SUM(C77:C79)</f>
        <v>7721</v>
      </c>
      <c r="D76" s="164">
        <f>SUM(D77:D79)</f>
        <v>7421</v>
      </c>
      <c r="E76" s="167"/>
      <c r="F76" s="164">
        <f t="shared" si="3"/>
        <v>15280</v>
      </c>
      <c r="G76" s="164">
        <f>SUM(G77:G79)</f>
        <v>7801</v>
      </c>
      <c r="H76" s="164">
        <f>SUM(H77:H79)</f>
        <v>7479</v>
      </c>
    </row>
    <row r="77" spans="1:8" ht="18" customHeight="1">
      <c r="A77" s="165" t="s">
        <v>532</v>
      </c>
      <c r="B77" s="166">
        <f t="shared" si="2"/>
        <v>10093</v>
      </c>
      <c r="C77" s="166">
        <v>5116</v>
      </c>
      <c r="D77" s="166">
        <v>4977</v>
      </c>
      <c r="E77" s="167"/>
      <c r="F77" s="166">
        <f t="shared" si="3"/>
        <v>10186</v>
      </c>
      <c r="G77" s="166">
        <v>5177</v>
      </c>
      <c r="H77" s="166">
        <v>5009</v>
      </c>
    </row>
    <row r="78" spans="1:8" ht="18" customHeight="1">
      <c r="A78" s="165" t="s">
        <v>533</v>
      </c>
      <c r="B78" s="166">
        <f t="shared" si="2"/>
        <v>3642</v>
      </c>
      <c r="C78" s="166">
        <v>1864</v>
      </c>
      <c r="D78" s="166">
        <v>1778</v>
      </c>
      <c r="E78" s="167"/>
      <c r="F78" s="166">
        <f t="shared" si="3"/>
        <v>3665</v>
      </c>
      <c r="G78" s="166">
        <v>1872</v>
      </c>
      <c r="H78" s="166">
        <v>1793</v>
      </c>
    </row>
    <row r="79" spans="1:8" ht="18" customHeight="1">
      <c r="A79" s="165" t="s">
        <v>534</v>
      </c>
      <c r="B79" s="166">
        <f>C79+D79</f>
        <v>1407</v>
      </c>
      <c r="C79" s="166">
        <v>741</v>
      </c>
      <c r="D79" s="166">
        <v>666</v>
      </c>
      <c r="E79" s="167"/>
      <c r="F79" s="166">
        <f>G79+H79</f>
        <v>1429</v>
      </c>
      <c r="G79" s="166">
        <v>752</v>
      </c>
      <c r="H79" s="166">
        <v>677</v>
      </c>
    </row>
    <row r="80" spans="1:8" ht="20.25" customHeight="1">
      <c r="A80" s="163" t="s">
        <v>535</v>
      </c>
      <c r="B80" s="164">
        <f>C80+D80</f>
        <v>4109</v>
      </c>
      <c r="C80" s="164">
        <f>SUM(C81)</f>
        <v>2060</v>
      </c>
      <c r="D80" s="164">
        <f>SUM(D81)</f>
        <v>2049</v>
      </c>
      <c r="E80" s="167"/>
      <c r="F80" s="164">
        <f t="shared" si="3"/>
        <v>4147</v>
      </c>
      <c r="G80" s="164">
        <f>SUM(G81)</f>
        <v>2081</v>
      </c>
      <c r="H80" s="164">
        <f>SUM(H81)</f>
        <v>2066</v>
      </c>
    </row>
    <row r="81" spans="1:8" ht="18" customHeight="1">
      <c r="A81" s="165" t="s">
        <v>107</v>
      </c>
      <c r="B81" s="166">
        <f>C81+D81</f>
        <v>4109</v>
      </c>
      <c r="C81" s="166">
        <v>2060</v>
      </c>
      <c r="D81" s="166">
        <v>2049</v>
      </c>
      <c r="E81" s="167"/>
      <c r="F81" s="166">
        <f t="shared" si="3"/>
        <v>4147</v>
      </c>
      <c r="G81" s="166">
        <v>2081</v>
      </c>
      <c r="H81" s="166">
        <v>2066</v>
      </c>
    </row>
    <row r="82" spans="1:8" ht="20.25" customHeight="1">
      <c r="A82" s="163" t="s">
        <v>536</v>
      </c>
      <c r="B82" s="164">
        <f>C82+D82</f>
        <v>7601</v>
      </c>
      <c r="C82" s="164">
        <f>SUM(C83)</f>
        <v>3961</v>
      </c>
      <c r="D82" s="164">
        <f>SUM(D83)</f>
        <v>3640</v>
      </c>
      <c r="E82" s="167"/>
      <c r="F82" s="164">
        <f t="shared" si="3"/>
        <v>7635</v>
      </c>
      <c r="G82" s="164">
        <f>SUM(G83)</f>
        <v>3971</v>
      </c>
      <c r="H82" s="164">
        <f>SUM(H83)</f>
        <v>3664</v>
      </c>
    </row>
    <row r="83" spans="1:8" ht="18" customHeight="1">
      <c r="A83" s="177" t="s">
        <v>108</v>
      </c>
      <c r="B83" s="178">
        <f>C83+D83</f>
        <v>7601</v>
      </c>
      <c r="C83" s="178">
        <v>3961</v>
      </c>
      <c r="D83" s="178">
        <v>3640</v>
      </c>
      <c r="E83" s="179"/>
      <c r="F83" s="178">
        <f t="shared" si="3"/>
        <v>7635</v>
      </c>
      <c r="G83" s="178">
        <v>3971</v>
      </c>
      <c r="H83" s="178">
        <v>3664</v>
      </c>
    </row>
    <row r="84" spans="1:8" ht="8.25" customHeight="1">
      <c r="A84" s="167"/>
      <c r="B84" s="175"/>
      <c r="C84" s="167"/>
      <c r="D84" s="167"/>
      <c r="E84" s="167"/>
      <c r="F84" s="167"/>
      <c r="G84" s="167"/>
      <c r="H84" s="167"/>
    </row>
    <row r="85" spans="1:8">
      <c r="A85" s="467" t="s">
        <v>28</v>
      </c>
      <c r="B85" s="467"/>
      <c r="C85" s="467"/>
      <c r="D85" s="467"/>
      <c r="E85" s="467"/>
      <c r="F85" s="467"/>
      <c r="G85" s="467"/>
      <c r="H85" s="467"/>
    </row>
  </sheetData>
  <mergeCells count="5">
    <mergeCell ref="A6:A8"/>
    <mergeCell ref="B6:H6"/>
    <mergeCell ref="B7:E7"/>
    <mergeCell ref="F7:H7"/>
    <mergeCell ref="A85:H85"/>
  </mergeCells>
  <pageMargins left="0.70866141732283472" right="0.70866141732283472" top="0.74803149606299213" bottom="0.74803149606299213" header="0.31496062992125984" footer="0.31496062992125984"/>
  <pageSetup scale="78" orientation="portrait" r:id="rId1"/>
  <rowBreaks count="1" manualBreakCount="1">
    <brk id="46" max="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7598B-BD2D-4CEE-ADBF-CE966D0AD491}">
  <dimension ref="A2:L47"/>
  <sheetViews>
    <sheetView showGridLines="0" zoomScale="85" zoomScaleNormal="85" workbookViewId="0">
      <selection activeCell="J5" sqref="J5"/>
    </sheetView>
  </sheetViews>
  <sheetFormatPr baseColWidth="10" defaultColWidth="11" defaultRowHeight="12.75"/>
  <cols>
    <col min="1" max="1" width="29.5703125" style="119" customWidth="1"/>
    <col min="2" max="2" width="15.5703125" style="119" bestFit="1" customWidth="1"/>
    <col min="3" max="4" width="14.140625" style="119" bestFit="1" customWidth="1"/>
    <col min="5" max="5" width="1.85546875" style="119" customWidth="1"/>
    <col min="6" max="6" width="16.140625" style="119" customWidth="1"/>
    <col min="7" max="8" width="14.140625" style="119" bestFit="1" customWidth="1"/>
    <col min="9" max="254" width="11" style="119"/>
    <col min="255" max="255" width="29.5703125" style="119" customWidth="1"/>
    <col min="256" max="256" width="15.5703125" style="119" bestFit="1" customWidth="1"/>
    <col min="257" max="258" width="14.140625" style="119" bestFit="1" customWidth="1"/>
    <col min="259" max="259" width="1.85546875" style="119" customWidth="1"/>
    <col min="260" max="260" width="16.140625" style="119" customWidth="1"/>
    <col min="261" max="262" width="14.140625" style="119" bestFit="1" customWidth="1"/>
    <col min="263" max="263" width="12.5703125" style="119" bestFit="1" customWidth="1"/>
    <col min="264" max="264" width="11.140625" style="119" bestFit="1" customWidth="1"/>
    <col min="265" max="510" width="11" style="119"/>
    <col min="511" max="511" width="29.5703125" style="119" customWidth="1"/>
    <col min="512" max="512" width="15.5703125" style="119" bestFit="1" customWidth="1"/>
    <col min="513" max="514" width="14.140625" style="119" bestFit="1" customWidth="1"/>
    <col min="515" max="515" width="1.85546875" style="119" customWidth="1"/>
    <col min="516" max="516" width="16.140625" style="119" customWidth="1"/>
    <col min="517" max="518" width="14.140625" style="119" bestFit="1" customWidth="1"/>
    <col min="519" max="519" width="12.5703125" style="119" bestFit="1" customWidth="1"/>
    <col min="520" max="520" width="11.140625" style="119" bestFit="1" customWidth="1"/>
    <col min="521" max="766" width="11" style="119"/>
    <col min="767" max="767" width="29.5703125" style="119" customWidth="1"/>
    <col min="768" max="768" width="15.5703125" style="119" bestFit="1" customWidth="1"/>
    <col min="769" max="770" width="14.140625" style="119" bestFit="1" customWidth="1"/>
    <col min="771" max="771" width="1.85546875" style="119" customWidth="1"/>
    <col min="772" max="772" width="16.140625" style="119" customWidth="1"/>
    <col min="773" max="774" width="14.140625" style="119" bestFit="1" customWidth="1"/>
    <col min="775" max="775" width="12.5703125" style="119" bestFit="1" customWidth="1"/>
    <col min="776" max="776" width="11.140625" style="119" bestFit="1" customWidth="1"/>
    <col min="777" max="1022" width="11" style="119"/>
    <col min="1023" max="1023" width="29.5703125" style="119" customWidth="1"/>
    <col min="1024" max="1024" width="15.5703125" style="119" bestFit="1" customWidth="1"/>
    <col min="1025" max="1026" width="14.140625" style="119" bestFit="1" customWidth="1"/>
    <col min="1027" max="1027" width="1.85546875" style="119" customWidth="1"/>
    <col min="1028" max="1028" width="16.140625" style="119" customWidth="1"/>
    <col min="1029" max="1030" width="14.140625" style="119" bestFit="1" customWidth="1"/>
    <col min="1031" max="1031" width="12.5703125" style="119" bestFit="1" customWidth="1"/>
    <col min="1032" max="1032" width="11.140625" style="119" bestFit="1" customWidth="1"/>
    <col min="1033" max="1278" width="11" style="119"/>
    <col min="1279" max="1279" width="29.5703125" style="119" customWidth="1"/>
    <col min="1280" max="1280" width="15.5703125" style="119" bestFit="1" customWidth="1"/>
    <col min="1281" max="1282" width="14.140625" style="119" bestFit="1" customWidth="1"/>
    <col min="1283" max="1283" width="1.85546875" style="119" customWidth="1"/>
    <col min="1284" max="1284" width="16.140625" style="119" customWidth="1"/>
    <col min="1285" max="1286" width="14.140625" style="119" bestFit="1" customWidth="1"/>
    <col min="1287" max="1287" width="12.5703125" style="119" bestFit="1" customWidth="1"/>
    <col min="1288" max="1288" width="11.140625" style="119" bestFit="1" customWidth="1"/>
    <col min="1289" max="1534" width="11" style="119"/>
    <col min="1535" max="1535" width="29.5703125" style="119" customWidth="1"/>
    <col min="1536" max="1536" width="15.5703125" style="119" bestFit="1" customWidth="1"/>
    <col min="1537" max="1538" width="14.140625" style="119" bestFit="1" customWidth="1"/>
    <col min="1539" max="1539" width="1.85546875" style="119" customWidth="1"/>
    <col min="1540" max="1540" width="16.140625" style="119" customWidth="1"/>
    <col min="1541" max="1542" width="14.140625" style="119" bestFit="1" customWidth="1"/>
    <col min="1543" max="1543" width="12.5703125" style="119" bestFit="1" customWidth="1"/>
    <col min="1544" max="1544" width="11.140625" style="119" bestFit="1" customWidth="1"/>
    <col min="1545" max="1790" width="11" style="119"/>
    <col min="1791" max="1791" width="29.5703125" style="119" customWidth="1"/>
    <col min="1792" max="1792" width="15.5703125" style="119" bestFit="1" customWidth="1"/>
    <col min="1793" max="1794" width="14.140625" style="119" bestFit="1" customWidth="1"/>
    <col min="1795" max="1795" width="1.85546875" style="119" customWidth="1"/>
    <col min="1796" max="1796" width="16.140625" style="119" customWidth="1"/>
    <col min="1797" max="1798" width="14.140625" style="119" bestFit="1" customWidth="1"/>
    <col min="1799" max="1799" width="12.5703125" style="119" bestFit="1" customWidth="1"/>
    <col min="1800" max="1800" width="11.140625" style="119" bestFit="1" customWidth="1"/>
    <col min="1801" max="2046" width="11" style="119"/>
    <col min="2047" max="2047" width="29.5703125" style="119" customWidth="1"/>
    <col min="2048" max="2048" width="15.5703125" style="119" bestFit="1" customWidth="1"/>
    <col min="2049" max="2050" width="14.140625" style="119" bestFit="1" customWidth="1"/>
    <col min="2051" max="2051" width="1.85546875" style="119" customWidth="1"/>
    <col min="2052" max="2052" width="16.140625" style="119" customWidth="1"/>
    <col min="2053" max="2054" width="14.140625" style="119" bestFit="1" customWidth="1"/>
    <col min="2055" max="2055" width="12.5703125" style="119" bestFit="1" customWidth="1"/>
    <col min="2056" max="2056" width="11.140625" style="119" bestFit="1" customWidth="1"/>
    <col min="2057" max="2302" width="11" style="119"/>
    <col min="2303" max="2303" width="29.5703125" style="119" customWidth="1"/>
    <col min="2304" max="2304" width="15.5703125" style="119" bestFit="1" customWidth="1"/>
    <col min="2305" max="2306" width="14.140625" style="119" bestFit="1" customWidth="1"/>
    <col min="2307" max="2307" width="1.85546875" style="119" customWidth="1"/>
    <col min="2308" max="2308" width="16.140625" style="119" customWidth="1"/>
    <col min="2309" max="2310" width="14.140625" style="119" bestFit="1" customWidth="1"/>
    <col min="2311" max="2311" width="12.5703125" style="119" bestFit="1" customWidth="1"/>
    <col min="2312" max="2312" width="11.140625" style="119" bestFit="1" customWidth="1"/>
    <col min="2313" max="2558" width="11" style="119"/>
    <col min="2559" max="2559" width="29.5703125" style="119" customWidth="1"/>
    <col min="2560" max="2560" width="15.5703125" style="119" bestFit="1" customWidth="1"/>
    <col min="2561" max="2562" width="14.140625" style="119" bestFit="1" customWidth="1"/>
    <col min="2563" max="2563" width="1.85546875" style="119" customWidth="1"/>
    <col min="2564" max="2564" width="16.140625" style="119" customWidth="1"/>
    <col min="2565" max="2566" width="14.140625" style="119" bestFit="1" customWidth="1"/>
    <col min="2567" max="2567" width="12.5703125" style="119" bestFit="1" customWidth="1"/>
    <col min="2568" max="2568" width="11.140625" style="119" bestFit="1" customWidth="1"/>
    <col min="2569" max="2814" width="11" style="119"/>
    <col min="2815" max="2815" width="29.5703125" style="119" customWidth="1"/>
    <col min="2816" max="2816" width="15.5703125" style="119" bestFit="1" customWidth="1"/>
    <col min="2817" max="2818" width="14.140625" style="119" bestFit="1" customWidth="1"/>
    <col min="2819" max="2819" width="1.85546875" style="119" customWidth="1"/>
    <col min="2820" max="2820" width="16.140625" style="119" customWidth="1"/>
    <col min="2821" max="2822" width="14.140625" style="119" bestFit="1" customWidth="1"/>
    <col min="2823" max="2823" width="12.5703125" style="119" bestFit="1" customWidth="1"/>
    <col min="2824" max="2824" width="11.140625" style="119" bestFit="1" customWidth="1"/>
    <col min="2825" max="3070" width="11" style="119"/>
    <col min="3071" max="3071" width="29.5703125" style="119" customWidth="1"/>
    <col min="3072" max="3072" width="15.5703125" style="119" bestFit="1" customWidth="1"/>
    <col min="3073" max="3074" width="14.140625" style="119" bestFit="1" customWidth="1"/>
    <col min="3075" max="3075" width="1.85546875" style="119" customWidth="1"/>
    <col min="3076" max="3076" width="16.140625" style="119" customWidth="1"/>
    <col min="3077" max="3078" width="14.140625" style="119" bestFit="1" customWidth="1"/>
    <col min="3079" max="3079" width="12.5703125" style="119" bestFit="1" customWidth="1"/>
    <col min="3080" max="3080" width="11.140625" style="119" bestFit="1" customWidth="1"/>
    <col min="3081" max="3326" width="11" style="119"/>
    <col min="3327" max="3327" width="29.5703125" style="119" customWidth="1"/>
    <col min="3328" max="3328" width="15.5703125" style="119" bestFit="1" customWidth="1"/>
    <col min="3329" max="3330" width="14.140625" style="119" bestFit="1" customWidth="1"/>
    <col min="3331" max="3331" width="1.85546875" style="119" customWidth="1"/>
    <col min="3332" max="3332" width="16.140625" style="119" customWidth="1"/>
    <col min="3333" max="3334" width="14.140625" style="119" bestFit="1" customWidth="1"/>
    <col min="3335" max="3335" width="12.5703125" style="119" bestFit="1" customWidth="1"/>
    <col min="3336" max="3336" width="11.140625" style="119" bestFit="1" customWidth="1"/>
    <col min="3337" max="3582" width="11" style="119"/>
    <col min="3583" max="3583" width="29.5703125" style="119" customWidth="1"/>
    <col min="3584" max="3584" width="15.5703125" style="119" bestFit="1" customWidth="1"/>
    <col min="3585" max="3586" width="14.140625" style="119" bestFit="1" customWidth="1"/>
    <col min="3587" max="3587" width="1.85546875" style="119" customWidth="1"/>
    <col min="3588" max="3588" width="16.140625" style="119" customWidth="1"/>
    <col min="3589" max="3590" width="14.140625" style="119" bestFit="1" customWidth="1"/>
    <col min="3591" max="3591" width="12.5703125" style="119" bestFit="1" customWidth="1"/>
    <col min="3592" max="3592" width="11.140625" style="119" bestFit="1" customWidth="1"/>
    <col min="3593" max="3838" width="11" style="119"/>
    <col min="3839" max="3839" width="29.5703125" style="119" customWidth="1"/>
    <col min="3840" max="3840" width="15.5703125" style="119" bestFit="1" customWidth="1"/>
    <col min="3841" max="3842" width="14.140625" style="119" bestFit="1" customWidth="1"/>
    <col min="3843" max="3843" width="1.85546875" style="119" customWidth="1"/>
    <col min="3844" max="3844" width="16.140625" style="119" customWidth="1"/>
    <col min="3845" max="3846" width="14.140625" style="119" bestFit="1" customWidth="1"/>
    <col min="3847" max="3847" width="12.5703125" style="119" bestFit="1" customWidth="1"/>
    <col min="3848" max="3848" width="11.140625" style="119" bestFit="1" customWidth="1"/>
    <col min="3849" max="4094" width="11" style="119"/>
    <col min="4095" max="4095" width="29.5703125" style="119" customWidth="1"/>
    <col min="4096" max="4096" width="15.5703125" style="119" bestFit="1" customWidth="1"/>
    <col min="4097" max="4098" width="14.140625" style="119" bestFit="1" customWidth="1"/>
    <col min="4099" max="4099" width="1.85546875" style="119" customWidth="1"/>
    <col min="4100" max="4100" width="16.140625" style="119" customWidth="1"/>
    <col min="4101" max="4102" width="14.140625" style="119" bestFit="1" customWidth="1"/>
    <col min="4103" max="4103" width="12.5703125" style="119" bestFit="1" customWidth="1"/>
    <col min="4104" max="4104" width="11.140625" style="119" bestFit="1" customWidth="1"/>
    <col min="4105" max="4350" width="11" style="119"/>
    <col min="4351" max="4351" width="29.5703125" style="119" customWidth="1"/>
    <col min="4352" max="4352" width="15.5703125" style="119" bestFit="1" customWidth="1"/>
    <col min="4353" max="4354" width="14.140625" style="119" bestFit="1" customWidth="1"/>
    <col min="4355" max="4355" width="1.85546875" style="119" customWidth="1"/>
    <col min="4356" max="4356" width="16.140625" style="119" customWidth="1"/>
    <col min="4357" max="4358" width="14.140625" style="119" bestFit="1" customWidth="1"/>
    <col min="4359" max="4359" width="12.5703125" style="119" bestFit="1" customWidth="1"/>
    <col min="4360" max="4360" width="11.140625" style="119" bestFit="1" customWidth="1"/>
    <col min="4361" max="4606" width="11" style="119"/>
    <col min="4607" max="4607" width="29.5703125" style="119" customWidth="1"/>
    <col min="4608" max="4608" width="15.5703125" style="119" bestFit="1" customWidth="1"/>
    <col min="4609" max="4610" width="14.140625" style="119" bestFit="1" customWidth="1"/>
    <col min="4611" max="4611" width="1.85546875" style="119" customWidth="1"/>
    <col min="4612" max="4612" width="16.140625" style="119" customWidth="1"/>
    <col min="4613" max="4614" width="14.140625" style="119" bestFit="1" customWidth="1"/>
    <col min="4615" max="4615" width="12.5703125" style="119" bestFit="1" customWidth="1"/>
    <col min="4616" max="4616" width="11.140625" style="119" bestFit="1" customWidth="1"/>
    <col min="4617" max="4862" width="11" style="119"/>
    <col min="4863" max="4863" width="29.5703125" style="119" customWidth="1"/>
    <col min="4864" max="4864" width="15.5703125" style="119" bestFit="1" customWidth="1"/>
    <col min="4865" max="4866" width="14.140625" style="119" bestFit="1" customWidth="1"/>
    <col min="4867" max="4867" width="1.85546875" style="119" customWidth="1"/>
    <col min="4868" max="4868" width="16.140625" style="119" customWidth="1"/>
    <col min="4869" max="4870" width="14.140625" style="119" bestFit="1" customWidth="1"/>
    <col min="4871" max="4871" width="12.5703125" style="119" bestFit="1" customWidth="1"/>
    <col min="4872" max="4872" width="11.140625" style="119" bestFit="1" customWidth="1"/>
    <col min="4873" max="5118" width="11" style="119"/>
    <col min="5119" max="5119" width="29.5703125" style="119" customWidth="1"/>
    <col min="5120" max="5120" width="15.5703125" style="119" bestFit="1" customWidth="1"/>
    <col min="5121" max="5122" width="14.140625" style="119" bestFit="1" customWidth="1"/>
    <col min="5123" max="5123" width="1.85546875" style="119" customWidth="1"/>
    <col min="5124" max="5124" width="16.140625" style="119" customWidth="1"/>
    <col min="5125" max="5126" width="14.140625" style="119" bestFit="1" customWidth="1"/>
    <col min="5127" max="5127" width="12.5703125" style="119" bestFit="1" customWidth="1"/>
    <col min="5128" max="5128" width="11.140625" style="119" bestFit="1" customWidth="1"/>
    <col min="5129" max="5374" width="11" style="119"/>
    <col min="5375" max="5375" width="29.5703125" style="119" customWidth="1"/>
    <col min="5376" max="5376" width="15.5703125" style="119" bestFit="1" customWidth="1"/>
    <col min="5377" max="5378" width="14.140625" style="119" bestFit="1" customWidth="1"/>
    <col min="5379" max="5379" width="1.85546875" style="119" customWidth="1"/>
    <col min="5380" max="5380" width="16.140625" style="119" customWidth="1"/>
    <col min="5381" max="5382" width="14.140625" style="119" bestFit="1" customWidth="1"/>
    <col min="5383" max="5383" width="12.5703125" style="119" bestFit="1" customWidth="1"/>
    <col min="5384" max="5384" width="11.140625" style="119" bestFit="1" customWidth="1"/>
    <col min="5385" max="5630" width="11" style="119"/>
    <col min="5631" max="5631" width="29.5703125" style="119" customWidth="1"/>
    <col min="5632" max="5632" width="15.5703125" style="119" bestFit="1" customWidth="1"/>
    <col min="5633" max="5634" width="14.140625" style="119" bestFit="1" customWidth="1"/>
    <col min="5635" max="5635" width="1.85546875" style="119" customWidth="1"/>
    <col min="5636" max="5636" width="16.140625" style="119" customWidth="1"/>
    <col min="5637" max="5638" width="14.140625" style="119" bestFit="1" customWidth="1"/>
    <col min="5639" max="5639" width="12.5703125" style="119" bestFit="1" customWidth="1"/>
    <col min="5640" max="5640" width="11.140625" style="119" bestFit="1" customWidth="1"/>
    <col min="5641" max="5886" width="11" style="119"/>
    <col min="5887" max="5887" width="29.5703125" style="119" customWidth="1"/>
    <col min="5888" max="5888" width="15.5703125" style="119" bestFit="1" customWidth="1"/>
    <col min="5889" max="5890" width="14.140625" style="119" bestFit="1" customWidth="1"/>
    <col min="5891" max="5891" width="1.85546875" style="119" customWidth="1"/>
    <col min="5892" max="5892" width="16.140625" style="119" customWidth="1"/>
    <col min="5893" max="5894" width="14.140625" style="119" bestFit="1" customWidth="1"/>
    <col min="5895" max="5895" width="12.5703125" style="119" bestFit="1" customWidth="1"/>
    <col min="5896" max="5896" width="11.140625" style="119" bestFit="1" customWidth="1"/>
    <col min="5897" max="6142" width="11" style="119"/>
    <col min="6143" max="6143" width="29.5703125" style="119" customWidth="1"/>
    <col min="6144" max="6144" width="15.5703125" style="119" bestFit="1" customWidth="1"/>
    <col min="6145" max="6146" width="14.140625" style="119" bestFit="1" customWidth="1"/>
    <col min="6147" max="6147" width="1.85546875" style="119" customWidth="1"/>
    <col min="6148" max="6148" width="16.140625" style="119" customWidth="1"/>
    <col min="6149" max="6150" width="14.140625" style="119" bestFit="1" customWidth="1"/>
    <col min="6151" max="6151" width="12.5703125" style="119" bestFit="1" customWidth="1"/>
    <col min="6152" max="6152" width="11.140625" style="119" bestFit="1" customWidth="1"/>
    <col min="6153" max="6398" width="11" style="119"/>
    <col min="6399" max="6399" width="29.5703125" style="119" customWidth="1"/>
    <col min="6400" max="6400" width="15.5703125" style="119" bestFit="1" customWidth="1"/>
    <col min="6401" max="6402" width="14.140625" style="119" bestFit="1" customWidth="1"/>
    <col min="6403" max="6403" width="1.85546875" style="119" customWidth="1"/>
    <col min="6404" max="6404" width="16.140625" style="119" customWidth="1"/>
    <col min="6405" max="6406" width="14.140625" style="119" bestFit="1" customWidth="1"/>
    <col min="6407" max="6407" width="12.5703125" style="119" bestFit="1" customWidth="1"/>
    <col min="6408" max="6408" width="11.140625" style="119" bestFit="1" customWidth="1"/>
    <col min="6409" max="6654" width="11" style="119"/>
    <col min="6655" max="6655" width="29.5703125" style="119" customWidth="1"/>
    <col min="6656" max="6656" width="15.5703125" style="119" bestFit="1" customWidth="1"/>
    <col min="6657" max="6658" width="14.140625" style="119" bestFit="1" customWidth="1"/>
    <col min="6659" max="6659" width="1.85546875" style="119" customWidth="1"/>
    <col min="6660" max="6660" width="16.140625" style="119" customWidth="1"/>
    <col min="6661" max="6662" width="14.140625" style="119" bestFit="1" customWidth="1"/>
    <col min="6663" max="6663" width="12.5703125" style="119" bestFit="1" customWidth="1"/>
    <col min="6664" max="6664" width="11.140625" style="119" bestFit="1" customWidth="1"/>
    <col min="6665" max="6910" width="11" style="119"/>
    <col min="6911" max="6911" width="29.5703125" style="119" customWidth="1"/>
    <col min="6912" max="6912" width="15.5703125" style="119" bestFit="1" customWidth="1"/>
    <col min="6913" max="6914" width="14.140625" style="119" bestFit="1" customWidth="1"/>
    <col min="6915" max="6915" width="1.85546875" style="119" customWidth="1"/>
    <col min="6916" max="6916" width="16.140625" style="119" customWidth="1"/>
    <col min="6917" max="6918" width="14.140625" style="119" bestFit="1" customWidth="1"/>
    <col min="6919" max="6919" width="12.5703125" style="119" bestFit="1" customWidth="1"/>
    <col min="6920" max="6920" width="11.140625" style="119" bestFit="1" customWidth="1"/>
    <col min="6921" max="7166" width="11" style="119"/>
    <col min="7167" max="7167" width="29.5703125" style="119" customWidth="1"/>
    <col min="7168" max="7168" width="15.5703125" style="119" bestFit="1" customWidth="1"/>
    <col min="7169" max="7170" width="14.140625" style="119" bestFit="1" customWidth="1"/>
    <col min="7171" max="7171" width="1.85546875" style="119" customWidth="1"/>
    <col min="7172" max="7172" width="16.140625" style="119" customWidth="1"/>
    <col min="7173" max="7174" width="14.140625" style="119" bestFit="1" customWidth="1"/>
    <col min="7175" max="7175" width="12.5703125" style="119" bestFit="1" customWidth="1"/>
    <col min="7176" max="7176" width="11.140625" style="119" bestFit="1" customWidth="1"/>
    <col min="7177" max="7422" width="11" style="119"/>
    <col min="7423" max="7423" width="29.5703125" style="119" customWidth="1"/>
    <col min="7424" max="7424" width="15.5703125" style="119" bestFit="1" customWidth="1"/>
    <col min="7425" max="7426" width="14.140625" style="119" bestFit="1" customWidth="1"/>
    <col min="7427" max="7427" width="1.85546875" style="119" customWidth="1"/>
    <col min="7428" max="7428" width="16.140625" style="119" customWidth="1"/>
    <col min="7429" max="7430" width="14.140625" style="119" bestFit="1" customWidth="1"/>
    <col min="7431" max="7431" width="12.5703125" style="119" bestFit="1" customWidth="1"/>
    <col min="7432" max="7432" width="11.140625" style="119" bestFit="1" customWidth="1"/>
    <col min="7433" max="7678" width="11" style="119"/>
    <col min="7679" max="7679" width="29.5703125" style="119" customWidth="1"/>
    <col min="7680" max="7680" width="15.5703125" style="119" bestFit="1" customWidth="1"/>
    <col min="7681" max="7682" width="14.140625" style="119" bestFit="1" customWidth="1"/>
    <col min="7683" max="7683" width="1.85546875" style="119" customWidth="1"/>
    <col min="7684" max="7684" width="16.140625" style="119" customWidth="1"/>
    <col min="7685" max="7686" width="14.140625" style="119" bestFit="1" customWidth="1"/>
    <col min="7687" max="7687" width="12.5703125" style="119" bestFit="1" customWidth="1"/>
    <col min="7688" max="7688" width="11.140625" style="119" bestFit="1" customWidth="1"/>
    <col min="7689" max="7934" width="11" style="119"/>
    <col min="7935" max="7935" width="29.5703125" style="119" customWidth="1"/>
    <col min="7936" max="7936" width="15.5703125" style="119" bestFit="1" customWidth="1"/>
    <col min="7937" max="7938" width="14.140625" style="119" bestFit="1" customWidth="1"/>
    <col min="7939" max="7939" width="1.85546875" style="119" customWidth="1"/>
    <col min="7940" max="7940" width="16.140625" style="119" customWidth="1"/>
    <col min="7941" max="7942" width="14.140625" style="119" bestFit="1" customWidth="1"/>
    <col min="7943" max="7943" width="12.5703125" style="119" bestFit="1" customWidth="1"/>
    <col min="7944" max="7944" width="11.140625" style="119" bestFit="1" customWidth="1"/>
    <col min="7945" max="8190" width="11" style="119"/>
    <col min="8191" max="8191" width="29.5703125" style="119" customWidth="1"/>
    <col min="8192" max="8192" width="15.5703125" style="119" bestFit="1" customWidth="1"/>
    <col min="8193" max="8194" width="14.140625" style="119" bestFit="1" customWidth="1"/>
    <col min="8195" max="8195" width="1.85546875" style="119" customWidth="1"/>
    <col min="8196" max="8196" width="16.140625" style="119" customWidth="1"/>
    <col min="8197" max="8198" width="14.140625" style="119" bestFit="1" customWidth="1"/>
    <col min="8199" max="8199" width="12.5703125" style="119" bestFit="1" customWidth="1"/>
    <col min="8200" max="8200" width="11.140625" style="119" bestFit="1" customWidth="1"/>
    <col min="8201" max="8446" width="11" style="119"/>
    <col min="8447" max="8447" width="29.5703125" style="119" customWidth="1"/>
    <col min="8448" max="8448" width="15.5703125" style="119" bestFit="1" customWidth="1"/>
    <col min="8449" max="8450" width="14.140625" style="119" bestFit="1" customWidth="1"/>
    <col min="8451" max="8451" width="1.85546875" style="119" customWidth="1"/>
    <col min="8452" max="8452" width="16.140625" style="119" customWidth="1"/>
    <col min="8453" max="8454" width="14.140625" style="119" bestFit="1" customWidth="1"/>
    <col min="8455" max="8455" width="12.5703125" style="119" bestFit="1" customWidth="1"/>
    <col min="8456" max="8456" width="11.140625" style="119" bestFit="1" customWidth="1"/>
    <col min="8457" max="8702" width="11" style="119"/>
    <col min="8703" max="8703" width="29.5703125" style="119" customWidth="1"/>
    <col min="8704" max="8704" width="15.5703125" style="119" bestFit="1" customWidth="1"/>
    <col min="8705" max="8706" width="14.140625" style="119" bestFit="1" customWidth="1"/>
    <col min="8707" max="8707" width="1.85546875" style="119" customWidth="1"/>
    <col min="8708" max="8708" width="16.140625" style="119" customWidth="1"/>
    <col min="8709" max="8710" width="14.140625" style="119" bestFit="1" customWidth="1"/>
    <col min="8711" max="8711" width="12.5703125" style="119" bestFit="1" customWidth="1"/>
    <col min="8712" max="8712" width="11.140625" style="119" bestFit="1" customWidth="1"/>
    <col min="8713" max="8958" width="11" style="119"/>
    <col min="8959" max="8959" width="29.5703125" style="119" customWidth="1"/>
    <col min="8960" max="8960" width="15.5703125" style="119" bestFit="1" customWidth="1"/>
    <col min="8961" max="8962" width="14.140625" style="119" bestFit="1" customWidth="1"/>
    <col min="8963" max="8963" width="1.85546875" style="119" customWidth="1"/>
    <col min="8964" max="8964" width="16.140625" style="119" customWidth="1"/>
    <col min="8965" max="8966" width="14.140625" style="119" bestFit="1" customWidth="1"/>
    <col min="8967" max="8967" width="12.5703125" style="119" bestFit="1" customWidth="1"/>
    <col min="8968" max="8968" width="11.140625" style="119" bestFit="1" customWidth="1"/>
    <col min="8969" max="9214" width="11" style="119"/>
    <col min="9215" max="9215" width="29.5703125" style="119" customWidth="1"/>
    <col min="9216" max="9216" width="15.5703125" style="119" bestFit="1" customWidth="1"/>
    <col min="9217" max="9218" width="14.140625" style="119" bestFit="1" customWidth="1"/>
    <col min="9219" max="9219" width="1.85546875" style="119" customWidth="1"/>
    <col min="9220" max="9220" width="16.140625" style="119" customWidth="1"/>
    <col min="9221" max="9222" width="14.140625" style="119" bestFit="1" customWidth="1"/>
    <col min="9223" max="9223" width="12.5703125" style="119" bestFit="1" customWidth="1"/>
    <col min="9224" max="9224" width="11.140625" style="119" bestFit="1" customWidth="1"/>
    <col min="9225" max="9470" width="11" style="119"/>
    <col min="9471" max="9471" width="29.5703125" style="119" customWidth="1"/>
    <col min="9472" max="9472" width="15.5703125" style="119" bestFit="1" customWidth="1"/>
    <col min="9473" max="9474" width="14.140625" style="119" bestFit="1" customWidth="1"/>
    <col min="9475" max="9475" width="1.85546875" style="119" customWidth="1"/>
    <col min="9476" max="9476" width="16.140625" style="119" customWidth="1"/>
    <col min="9477" max="9478" width="14.140625" style="119" bestFit="1" customWidth="1"/>
    <col min="9479" max="9479" width="12.5703125" style="119" bestFit="1" customWidth="1"/>
    <col min="9480" max="9480" width="11.140625" style="119" bestFit="1" customWidth="1"/>
    <col min="9481" max="9726" width="11" style="119"/>
    <col min="9727" max="9727" width="29.5703125" style="119" customWidth="1"/>
    <col min="9728" max="9728" width="15.5703125" style="119" bestFit="1" customWidth="1"/>
    <col min="9729" max="9730" width="14.140625" style="119" bestFit="1" customWidth="1"/>
    <col min="9731" max="9731" width="1.85546875" style="119" customWidth="1"/>
    <col min="9732" max="9732" width="16.140625" style="119" customWidth="1"/>
    <col min="9733" max="9734" width="14.140625" style="119" bestFit="1" customWidth="1"/>
    <col min="9735" max="9735" width="12.5703125" style="119" bestFit="1" customWidth="1"/>
    <col min="9736" max="9736" width="11.140625" style="119" bestFit="1" customWidth="1"/>
    <col min="9737" max="9982" width="11" style="119"/>
    <col min="9983" max="9983" width="29.5703125" style="119" customWidth="1"/>
    <col min="9984" max="9984" width="15.5703125" style="119" bestFit="1" customWidth="1"/>
    <col min="9985" max="9986" width="14.140625" style="119" bestFit="1" customWidth="1"/>
    <col min="9987" max="9987" width="1.85546875" style="119" customWidth="1"/>
    <col min="9988" max="9988" width="16.140625" style="119" customWidth="1"/>
    <col min="9989" max="9990" width="14.140625" style="119" bestFit="1" customWidth="1"/>
    <col min="9991" max="9991" width="12.5703125" style="119" bestFit="1" customWidth="1"/>
    <col min="9992" max="9992" width="11.140625" style="119" bestFit="1" customWidth="1"/>
    <col min="9993" max="10238" width="11" style="119"/>
    <col min="10239" max="10239" width="29.5703125" style="119" customWidth="1"/>
    <col min="10240" max="10240" width="15.5703125" style="119" bestFit="1" customWidth="1"/>
    <col min="10241" max="10242" width="14.140625" style="119" bestFit="1" customWidth="1"/>
    <col min="10243" max="10243" width="1.85546875" style="119" customWidth="1"/>
    <col min="10244" max="10244" width="16.140625" style="119" customWidth="1"/>
    <col min="10245" max="10246" width="14.140625" style="119" bestFit="1" customWidth="1"/>
    <col min="10247" max="10247" width="12.5703125" style="119" bestFit="1" customWidth="1"/>
    <col min="10248" max="10248" width="11.140625" style="119" bestFit="1" customWidth="1"/>
    <col min="10249" max="10494" width="11" style="119"/>
    <col min="10495" max="10495" width="29.5703125" style="119" customWidth="1"/>
    <col min="10496" max="10496" width="15.5703125" style="119" bestFit="1" customWidth="1"/>
    <col min="10497" max="10498" width="14.140625" style="119" bestFit="1" customWidth="1"/>
    <col min="10499" max="10499" width="1.85546875" style="119" customWidth="1"/>
    <col min="10500" max="10500" width="16.140625" style="119" customWidth="1"/>
    <col min="10501" max="10502" width="14.140625" style="119" bestFit="1" customWidth="1"/>
    <col min="10503" max="10503" width="12.5703125" style="119" bestFit="1" customWidth="1"/>
    <col min="10504" max="10504" width="11.140625" style="119" bestFit="1" customWidth="1"/>
    <col min="10505" max="10750" width="11" style="119"/>
    <col min="10751" max="10751" width="29.5703125" style="119" customWidth="1"/>
    <col min="10752" max="10752" width="15.5703125" style="119" bestFit="1" customWidth="1"/>
    <col min="10753" max="10754" width="14.140625" style="119" bestFit="1" customWidth="1"/>
    <col min="10755" max="10755" width="1.85546875" style="119" customWidth="1"/>
    <col min="10756" max="10756" width="16.140625" style="119" customWidth="1"/>
    <col min="10757" max="10758" width="14.140625" style="119" bestFit="1" customWidth="1"/>
    <col min="10759" max="10759" width="12.5703125" style="119" bestFit="1" customWidth="1"/>
    <col min="10760" max="10760" width="11.140625" style="119" bestFit="1" customWidth="1"/>
    <col min="10761" max="11006" width="11" style="119"/>
    <col min="11007" max="11007" width="29.5703125" style="119" customWidth="1"/>
    <col min="11008" max="11008" width="15.5703125" style="119" bestFit="1" customWidth="1"/>
    <col min="11009" max="11010" width="14.140625" style="119" bestFit="1" customWidth="1"/>
    <col min="11011" max="11011" width="1.85546875" style="119" customWidth="1"/>
    <col min="11012" max="11012" width="16.140625" style="119" customWidth="1"/>
    <col min="11013" max="11014" width="14.140625" style="119" bestFit="1" customWidth="1"/>
    <col min="11015" max="11015" width="12.5703125" style="119" bestFit="1" customWidth="1"/>
    <col min="11016" max="11016" width="11.140625" style="119" bestFit="1" customWidth="1"/>
    <col min="11017" max="11262" width="11" style="119"/>
    <col min="11263" max="11263" width="29.5703125" style="119" customWidth="1"/>
    <col min="11264" max="11264" width="15.5703125" style="119" bestFit="1" customWidth="1"/>
    <col min="11265" max="11266" width="14.140625" style="119" bestFit="1" customWidth="1"/>
    <col min="11267" max="11267" width="1.85546875" style="119" customWidth="1"/>
    <col min="11268" max="11268" width="16.140625" style="119" customWidth="1"/>
    <col min="11269" max="11270" width="14.140625" style="119" bestFit="1" customWidth="1"/>
    <col min="11271" max="11271" width="12.5703125" style="119" bestFit="1" customWidth="1"/>
    <col min="11272" max="11272" width="11.140625" style="119" bestFit="1" customWidth="1"/>
    <col min="11273" max="11518" width="11" style="119"/>
    <col min="11519" max="11519" width="29.5703125" style="119" customWidth="1"/>
    <col min="11520" max="11520" width="15.5703125" style="119" bestFit="1" customWidth="1"/>
    <col min="11521" max="11522" width="14.140625" style="119" bestFit="1" customWidth="1"/>
    <col min="11523" max="11523" width="1.85546875" style="119" customWidth="1"/>
    <col min="11524" max="11524" width="16.140625" style="119" customWidth="1"/>
    <col min="11525" max="11526" width="14.140625" style="119" bestFit="1" customWidth="1"/>
    <col min="11527" max="11527" width="12.5703125" style="119" bestFit="1" customWidth="1"/>
    <col min="11528" max="11528" width="11.140625" style="119" bestFit="1" customWidth="1"/>
    <col min="11529" max="11774" width="11" style="119"/>
    <col min="11775" max="11775" width="29.5703125" style="119" customWidth="1"/>
    <col min="11776" max="11776" width="15.5703125" style="119" bestFit="1" customWidth="1"/>
    <col min="11777" max="11778" width="14.140625" style="119" bestFit="1" customWidth="1"/>
    <col min="11779" max="11779" width="1.85546875" style="119" customWidth="1"/>
    <col min="11780" max="11780" width="16.140625" style="119" customWidth="1"/>
    <col min="11781" max="11782" width="14.140625" style="119" bestFit="1" customWidth="1"/>
    <col min="11783" max="11783" width="12.5703125" style="119" bestFit="1" customWidth="1"/>
    <col min="11784" max="11784" width="11.140625" style="119" bestFit="1" customWidth="1"/>
    <col min="11785" max="12030" width="11" style="119"/>
    <col min="12031" max="12031" width="29.5703125" style="119" customWidth="1"/>
    <col min="12032" max="12032" width="15.5703125" style="119" bestFit="1" customWidth="1"/>
    <col min="12033" max="12034" width="14.140625" style="119" bestFit="1" customWidth="1"/>
    <col min="12035" max="12035" width="1.85546875" style="119" customWidth="1"/>
    <col min="12036" max="12036" width="16.140625" style="119" customWidth="1"/>
    <col min="12037" max="12038" width="14.140625" style="119" bestFit="1" customWidth="1"/>
    <col min="12039" max="12039" width="12.5703125" style="119" bestFit="1" customWidth="1"/>
    <col min="12040" max="12040" width="11.140625" style="119" bestFit="1" customWidth="1"/>
    <col min="12041" max="12286" width="11" style="119"/>
    <col min="12287" max="12287" width="29.5703125" style="119" customWidth="1"/>
    <col min="12288" max="12288" width="15.5703125" style="119" bestFit="1" customWidth="1"/>
    <col min="12289" max="12290" width="14.140625" style="119" bestFit="1" customWidth="1"/>
    <col min="12291" max="12291" width="1.85546875" style="119" customWidth="1"/>
    <col min="12292" max="12292" width="16.140625" style="119" customWidth="1"/>
    <col min="12293" max="12294" width="14.140625" style="119" bestFit="1" customWidth="1"/>
    <col min="12295" max="12295" width="12.5703125" style="119" bestFit="1" customWidth="1"/>
    <col min="12296" max="12296" width="11.140625" style="119" bestFit="1" customWidth="1"/>
    <col min="12297" max="12542" width="11" style="119"/>
    <col min="12543" max="12543" width="29.5703125" style="119" customWidth="1"/>
    <col min="12544" max="12544" width="15.5703125" style="119" bestFit="1" customWidth="1"/>
    <col min="12545" max="12546" width="14.140625" style="119" bestFit="1" customWidth="1"/>
    <col min="12547" max="12547" width="1.85546875" style="119" customWidth="1"/>
    <col min="12548" max="12548" width="16.140625" style="119" customWidth="1"/>
    <col min="12549" max="12550" width="14.140625" style="119" bestFit="1" customWidth="1"/>
    <col min="12551" max="12551" width="12.5703125" style="119" bestFit="1" customWidth="1"/>
    <col min="12552" max="12552" width="11.140625" style="119" bestFit="1" customWidth="1"/>
    <col min="12553" max="12798" width="11" style="119"/>
    <col min="12799" max="12799" width="29.5703125" style="119" customWidth="1"/>
    <col min="12800" max="12800" width="15.5703125" style="119" bestFit="1" customWidth="1"/>
    <col min="12801" max="12802" width="14.140625" style="119" bestFit="1" customWidth="1"/>
    <col min="12803" max="12803" width="1.85546875" style="119" customWidth="1"/>
    <col min="12804" max="12804" width="16.140625" style="119" customWidth="1"/>
    <col min="12805" max="12806" width="14.140625" style="119" bestFit="1" customWidth="1"/>
    <col min="12807" max="12807" width="12.5703125" style="119" bestFit="1" customWidth="1"/>
    <col min="12808" max="12808" width="11.140625" style="119" bestFit="1" customWidth="1"/>
    <col min="12809" max="13054" width="11" style="119"/>
    <col min="13055" max="13055" width="29.5703125" style="119" customWidth="1"/>
    <col min="13056" max="13056" width="15.5703125" style="119" bestFit="1" customWidth="1"/>
    <col min="13057" max="13058" width="14.140625" style="119" bestFit="1" customWidth="1"/>
    <col min="13059" max="13059" width="1.85546875" style="119" customWidth="1"/>
    <col min="13060" max="13060" width="16.140625" style="119" customWidth="1"/>
    <col min="13061" max="13062" width="14.140625" style="119" bestFit="1" customWidth="1"/>
    <col min="13063" max="13063" width="12.5703125" style="119" bestFit="1" customWidth="1"/>
    <col min="13064" max="13064" width="11.140625" style="119" bestFit="1" customWidth="1"/>
    <col min="13065" max="13310" width="11" style="119"/>
    <col min="13311" max="13311" width="29.5703125" style="119" customWidth="1"/>
    <col min="13312" max="13312" width="15.5703125" style="119" bestFit="1" customWidth="1"/>
    <col min="13313" max="13314" width="14.140625" style="119" bestFit="1" customWidth="1"/>
    <col min="13315" max="13315" width="1.85546875" style="119" customWidth="1"/>
    <col min="13316" max="13316" width="16.140625" style="119" customWidth="1"/>
    <col min="13317" max="13318" width="14.140625" style="119" bestFit="1" customWidth="1"/>
    <col min="13319" max="13319" width="12.5703125" style="119" bestFit="1" customWidth="1"/>
    <col min="13320" max="13320" width="11.140625" style="119" bestFit="1" customWidth="1"/>
    <col min="13321" max="13566" width="11" style="119"/>
    <col min="13567" max="13567" width="29.5703125" style="119" customWidth="1"/>
    <col min="13568" max="13568" width="15.5703125" style="119" bestFit="1" customWidth="1"/>
    <col min="13569" max="13570" width="14.140625" style="119" bestFit="1" customWidth="1"/>
    <col min="13571" max="13571" width="1.85546875" style="119" customWidth="1"/>
    <col min="13572" max="13572" width="16.140625" style="119" customWidth="1"/>
    <col min="13573" max="13574" width="14.140625" style="119" bestFit="1" customWidth="1"/>
    <col min="13575" max="13575" width="12.5703125" style="119" bestFit="1" customWidth="1"/>
    <col min="13576" max="13576" width="11.140625" style="119" bestFit="1" customWidth="1"/>
    <col min="13577" max="13822" width="11" style="119"/>
    <col min="13823" max="13823" width="29.5703125" style="119" customWidth="1"/>
    <col min="13824" max="13824" width="15.5703125" style="119" bestFit="1" customWidth="1"/>
    <col min="13825" max="13826" width="14.140625" style="119" bestFit="1" customWidth="1"/>
    <col min="13827" max="13827" width="1.85546875" style="119" customWidth="1"/>
    <col min="13828" max="13828" width="16.140625" style="119" customWidth="1"/>
    <col min="13829" max="13830" width="14.140625" style="119" bestFit="1" customWidth="1"/>
    <col min="13831" max="13831" width="12.5703125" style="119" bestFit="1" customWidth="1"/>
    <col min="13832" max="13832" width="11.140625" style="119" bestFit="1" customWidth="1"/>
    <col min="13833" max="14078" width="11" style="119"/>
    <col min="14079" max="14079" width="29.5703125" style="119" customWidth="1"/>
    <col min="14080" max="14080" width="15.5703125" style="119" bestFit="1" customWidth="1"/>
    <col min="14081" max="14082" width="14.140625" style="119" bestFit="1" customWidth="1"/>
    <col min="14083" max="14083" width="1.85546875" style="119" customWidth="1"/>
    <col min="14084" max="14084" width="16.140625" style="119" customWidth="1"/>
    <col min="14085" max="14086" width="14.140625" style="119" bestFit="1" customWidth="1"/>
    <col min="14087" max="14087" width="12.5703125" style="119" bestFit="1" customWidth="1"/>
    <col min="14088" max="14088" width="11.140625" style="119" bestFit="1" customWidth="1"/>
    <col min="14089" max="14334" width="11" style="119"/>
    <col min="14335" max="14335" width="29.5703125" style="119" customWidth="1"/>
    <col min="14336" max="14336" width="15.5703125" style="119" bestFit="1" customWidth="1"/>
    <col min="14337" max="14338" width="14.140625" style="119" bestFit="1" customWidth="1"/>
    <col min="14339" max="14339" width="1.85546875" style="119" customWidth="1"/>
    <col min="14340" max="14340" width="16.140625" style="119" customWidth="1"/>
    <col min="14341" max="14342" width="14.140625" style="119" bestFit="1" customWidth="1"/>
    <col min="14343" max="14343" width="12.5703125" style="119" bestFit="1" customWidth="1"/>
    <col min="14344" max="14344" width="11.140625" style="119" bestFit="1" customWidth="1"/>
    <col min="14345" max="14590" width="11" style="119"/>
    <col min="14591" max="14591" width="29.5703125" style="119" customWidth="1"/>
    <col min="14592" max="14592" width="15.5703125" style="119" bestFit="1" customWidth="1"/>
    <col min="14593" max="14594" width="14.140625" style="119" bestFit="1" customWidth="1"/>
    <col min="14595" max="14595" width="1.85546875" style="119" customWidth="1"/>
    <col min="14596" max="14596" width="16.140625" style="119" customWidth="1"/>
    <col min="14597" max="14598" width="14.140625" style="119" bestFit="1" customWidth="1"/>
    <col min="14599" max="14599" width="12.5703125" style="119" bestFit="1" customWidth="1"/>
    <col min="14600" max="14600" width="11.140625" style="119" bestFit="1" customWidth="1"/>
    <col min="14601" max="14846" width="11" style="119"/>
    <col min="14847" max="14847" width="29.5703125" style="119" customWidth="1"/>
    <col min="14848" max="14848" width="15.5703125" style="119" bestFit="1" customWidth="1"/>
    <col min="14849" max="14850" width="14.140625" style="119" bestFit="1" customWidth="1"/>
    <col min="14851" max="14851" width="1.85546875" style="119" customWidth="1"/>
    <col min="14852" max="14852" width="16.140625" style="119" customWidth="1"/>
    <col min="14853" max="14854" width="14.140625" style="119" bestFit="1" customWidth="1"/>
    <col min="14855" max="14855" width="12.5703125" style="119" bestFit="1" customWidth="1"/>
    <col min="14856" max="14856" width="11.140625" style="119" bestFit="1" customWidth="1"/>
    <col min="14857" max="15102" width="11" style="119"/>
    <col min="15103" max="15103" width="29.5703125" style="119" customWidth="1"/>
    <col min="15104" max="15104" width="15.5703125" style="119" bestFit="1" customWidth="1"/>
    <col min="15105" max="15106" width="14.140625" style="119" bestFit="1" customWidth="1"/>
    <col min="15107" max="15107" width="1.85546875" style="119" customWidth="1"/>
    <col min="15108" max="15108" width="16.140625" style="119" customWidth="1"/>
    <col min="15109" max="15110" width="14.140625" style="119" bestFit="1" customWidth="1"/>
    <col min="15111" max="15111" width="12.5703125" style="119" bestFit="1" customWidth="1"/>
    <col min="15112" max="15112" width="11.140625" style="119" bestFit="1" customWidth="1"/>
    <col min="15113" max="15358" width="11" style="119"/>
    <col min="15359" max="15359" width="29.5703125" style="119" customWidth="1"/>
    <col min="15360" max="15360" width="15.5703125" style="119" bestFit="1" customWidth="1"/>
    <col min="15361" max="15362" width="14.140625" style="119" bestFit="1" customWidth="1"/>
    <col min="15363" max="15363" width="1.85546875" style="119" customWidth="1"/>
    <col min="15364" max="15364" width="16.140625" style="119" customWidth="1"/>
    <col min="15365" max="15366" width="14.140625" style="119" bestFit="1" customWidth="1"/>
    <col min="15367" max="15367" width="12.5703125" style="119" bestFit="1" customWidth="1"/>
    <col min="15368" max="15368" width="11.140625" style="119" bestFit="1" customWidth="1"/>
    <col min="15369" max="15614" width="11" style="119"/>
    <col min="15615" max="15615" width="29.5703125" style="119" customWidth="1"/>
    <col min="15616" max="15616" width="15.5703125" style="119" bestFit="1" customWidth="1"/>
    <col min="15617" max="15618" width="14.140625" style="119" bestFit="1" customWidth="1"/>
    <col min="15619" max="15619" width="1.85546875" style="119" customWidth="1"/>
    <col min="15620" max="15620" width="16.140625" style="119" customWidth="1"/>
    <col min="15621" max="15622" width="14.140625" style="119" bestFit="1" customWidth="1"/>
    <col min="15623" max="15623" width="12.5703125" style="119" bestFit="1" customWidth="1"/>
    <col min="15624" max="15624" width="11.140625" style="119" bestFit="1" customWidth="1"/>
    <col min="15625" max="15870" width="11" style="119"/>
    <col min="15871" max="15871" width="29.5703125" style="119" customWidth="1"/>
    <col min="15872" max="15872" width="15.5703125" style="119" bestFit="1" customWidth="1"/>
    <col min="15873" max="15874" width="14.140625" style="119" bestFit="1" customWidth="1"/>
    <col min="15875" max="15875" width="1.85546875" style="119" customWidth="1"/>
    <col min="15876" max="15876" width="16.140625" style="119" customWidth="1"/>
    <col min="15877" max="15878" width="14.140625" style="119" bestFit="1" customWidth="1"/>
    <col min="15879" max="15879" width="12.5703125" style="119" bestFit="1" customWidth="1"/>
    <col min="15880" max="15880" width="11.140625" style="119" bestFit="1" customWidth="1"/>
    <col min="15881" max="16126" width="11" style="119"/>
    <col min="16127" max="16127" width="29.5703125" style="119" customWidth="1"/>
    <col min="16128" max="16128" width="15.5703125" style="119" bestFit="1" customWidth="1"/>
    <col min="16129" max="16130" width="14.140625" style="119" bestFit="1" customWidth="1"/>
    <col min="16131" max="16131" width="1.85546875" style="119" customWidth="1"/>
    <col min="16132" max="16132" width="16.140625" style="119" customWidth="1"/>
    <col min="16133" max="16134" width="14.140625" style="119" bestFit="1" customWidth="1"/>
    <col min="16135" max="16135" width="12.5703125" style="119" bestFit="1" customWidth="1"/>
    <col min="16136" max="16136" width="11.140625" style="119" bestFit="1" customWidth="1"/>
    <col min="16137" max="16384" width="11" style="119"/>
  </cols>
  <sheetData>
    <row r="2" spans="1:12" ht="18" customHeight="1">
      <c r="A2" s="118" t="s">
        <v>537</v>
      </c>
      <c r="B2" s="118"/>
      <c r="C2" s="118"/>
      <c r="D2" s="118"/>
      <c r="E2" s="118"/>
      <c r="F2" s="118"/>
      <c r="G2" s="118"/>
      <c r="H2" s="118"/>
    </row>
    <row r="3" spans="1:12" ht="18" customHeight="1">
      <c r="A3" s="140" t="s">
        <v>538</v>
      </c>
      <c r="B3" s="140"/>
      <c r="C3" s="140"/>
      <c r="D3" s="140"/>
      <c r="E3" s="140"/>
      <c r="F3" s="140"/>
      <c r="G3" s="140"/>
      <c r="H3" s="140"/>
    </row>
    <row r="4" spans="1:12" s="141" customFormat="1" ht="18" customHeight="1">
      <c r="A4" s="140" t="s">
        <v>31</v>
      </c>
      <c r="B4" s="140"/>
      <c r="C4" s="140"/>
      <c r="D4" s="140"/>
      <c r="E4" s="140"/>
      <c r="F4" s="140"/>
      <c r="G4" s="140"/>
      <c r="H4" s="140"/>
      <c r="I4" s="6"/>
      <c r="J4" s="6"/>
      <c r="K4" s="6"/>
      <c r="L4" s="6"/>
    </row>
    <row r="5" spans="1:12" s="141" customFormat="1" ht="18" customHeight="1">
      <c r="A5" s="140" t="s">
        <v>117</v>
      </c>
      <c r="B5" s="140"/>
      <c r="C5" s="140"/>
      <c r="D5" s="140"/>
      <c r="E5" s="140"/>
      <c r="F5" s="140"/>
      <c r="G5" s="140"/>
      <c r="H5" s="140"/>
      <c r="I5" s="6"/>
      <c r="J5" s="6"/>
      <c r="K5" s="6"/>
      <c r="L5" s="6"/>
    </row>
    <row r="6" spans="1:12" s="143" customFormat="1" ht="20.25" customHeight="1">
      <c r="A6" s="457" t="s">
        <v>118</v>
      </c>
      <c r="B6" s="465" t="s">
        <v>10</v>
      </c>
      <c r="C6" s="465"/>
      <c r="D6" s="465"/>
      <c r="E6" s="465"/>
      <c r="F6" s="465"/>
      <c r="G6" s="465"/>
      <c r="H6" s="465"/>
    </row>
    <row r="7" spans="1:12" s="143" customFormat="1" ht="16.5" customHeight="1">
      <c r="A7" s="458"/>
      <c r="B7" s="466" t="s">
        <v>12</v>
      </c>
      <c r="C7" s="466"/>
      <c r="D7" s="466"/>
      <c r="E7" s="466"/>
      <c r="F7" s="466" t="s">
        <v>13</v>
      </c>
      <c r="G7" s="466"/>
      <c r="H7" s="466"/>
    </row>
    <row r="8" spans="1:12" s="143" customFormat="1" ht="20.25" customHeight="1">
      <c r="A8" s="459"/>
      <c r="B8" s="172" t="s">
        <v>34</v>
      </c>
      <c r="C8" s="172" t="s">
        <v>17</v>
      </c>
      <c r="D8" s="172" t="s">
        <v>18</v>
      </c>
      <c r="E8" s="176"/>
      <c r="F8" s="172" t="s">
        <v>34</v>
      </c>
      <c r="G8" s="172" t="s">
        <v>17</v>
      </c>
      <c r="H8" s="172" t="s">
        <v>18</v>
      </c>
    </row>
    <row r="9" spans="1:12" ht="18.75" customHeight="1">
      <c r="A9" s="173" t="s">
        <v>539</v>
      </c>
      <c r="B9" s="174">
        <f>B10+B15+B23+B31+B36+B40</f>
        <v>313778</v>
      </c>
      <c r="C9" s="174">
        <f>C10+C15+C23+C31+C36+C40</f>
        <v>159769</v>
      </c>
      <c r="D9" s="174">
        <f>D10+D15+D23+D31+D36+D40</f>
        <v>154009</v>
      </c>
      <c r="E9" s="175"/>
      <c r="F9" s="174">
        <f>F10+F15+F23+F31+F36+F40</f>
        <v>315404</v>
      </c>
      <c r="G9" s="174">
        <f>G10+G15+G23+G31+G36+G40</f>
        <v>160424</v>
      </c>
      <c r="H9" s="174">
        <f>H10+H15+H23+H31+H36+H40</f>
        <v>154980</v>
      </c>
    </row>
    <row r="10" spans="1:12" ht="18.75" customHeight="1">
      <c r="A10" s="163" t="s">
        <v>540</v>
      </c>
      <c r="B10" s="164">
        <f t="shared" ref="B10:B22" si="0">C10+D10</f>
        <v>76559</v>
      </c>
      <c r="C10" s="164">
        <f>SUM(C11:C14)</f>
        <v>37836</v>
      </c>
      <c r="D10" s="164">
        <f>SUM(D11:D14)</f>
        <v>38723</v>
      </c>
      <c r="E10" s="167"/>
      <c r="F10" s="164">
        <f>G10+H10</f>
        <v>76774</v>
      </c>
      <c r="G10" s="164">
        <f>SUM(G11:G14)</f>
        <v>37905</v>
      </c>
      <c r="H10" s="164">
        <f>SUM(H11:H14)</f>
        <v>38869</v>
      </c>
    </row>
    <row r="11" spans="1:12" ht="18.75" customHeight="1">
      <c r="A11" s="165" t="s">
        <v>25</v>
      </c>
      <c r="B11" s="166">
        <f t="shared" si="0"/>
        <v>50271</v>
      </c>
      <c r="C11" s="166">
        <v>23964</v>
      </c>
      <c r="D11" s="166">
        <v>26307</v>
      </c>
      <c r="E11" s="167"/>
      <c r="F11" s="166">
        <f t="shared" ref="F11:F45" si="1">G11+H11</f>
        <v>50305</v>
      </c>
      <c r="G11" s="166">
        <v>23956</v>
      </c>
      <c r="H11" s="166">
        <v>26349</v>
      </c>
      <c r="I11" s="182"/>
    </row>
    <row r="12" spans="1:12" ht="18.75" customHeight="1">
      <c r="A12" s="165" t="s">
        <v>541</v>
      </c>
      <c r="B12" s="166">
        <f t="shared" si="0"/>
        <v>13057</v>
      </c>
      <c r="C12" s="166">
        <v>6815</v>
      </c>
      <c r="D12" s="166">
        <v>6242</v>
      </c>
      <c r="E12" s="167"/>
      <c r="F12" s="166">
        <f t="shared" si="1"/>
        <v>13184</v>
      </c>
      <c r="G12" s="166">
        <v>6888</v>
      </c>
      <c r="H12" s="166">
        <v>6296</v>
      </c>
      <c r="I12" s="182"/>
    </row>
    <row r="13" spans="1:12" ht="18.75" customHeight="1">
      <c r="A13" s="165" t="s">
        <v>542</v>
      </c>
      <c r="B13" s="166">
        <f t="shared" si="0"/>
        <v>6690</v>
      </c>
      <c r="C13" s="166">
        <v>3722</v>
      </c>
      <c r="D13" s="166">
        <v>2968</v>
      </c>
      <c r="E13" s="167"/>
      <c r="F13" s="166">
        <f t="shared" si="1"/>
        <v>6686</v>
      </c>
      <c r="G13" s="166">
        <v>3701</v>
      </c>
      <c r="H13" s="166">
        <v>2985</v>
      </c>
      <c r="I13" s="182"/>
    </row>
    <row r="14" spans="1:12" ht="18.75" customHeight="1">
      <c r="A14" s="165" t="s">
        <v>543</v>
      </c>
      <c r="B14" s="166">
        <f t="shared" si="0"/>
        <v>6541</v>
      </c>
      <c r="C14" s="166">
        <v>3335</v>
      </c>
      <c r="D14" s="166">
        <v>3206</v>
      </c>
      <c r="E14" s="167"/>
      <c r="F14" s="166">
        <f t="shared" si="1"/>
        <v>6599</v>
      </c>
      <c r="G14" s="166">
        <v>3360</v>
      </c>
      <c r="H14" s="166">
        <v>3239</v>
      </c>
      <c r="I14" s="182"/>
    </row>
    <row r="15" spans="1:12" ht="18.75" customHeight="1">
      <c r="A15" s="163" t="s">
        <v>544</v>
      </c>
      <c r="B15" s="164">
        <f t="shared" si="0"/>
        <v>104642</v>
      </c>
      <c r="C15" s="164">
        <f>SUM(C16:C22)</f>
        <v>53780</v>
      </c>
      <c r="D15" s="164">
        <f>SUM(D16:D22)</f>
        <v>50862</v>
      </c>
      <c r="E15" s="167"/>
      <c r="F15" s="164">
        <f t="shared" si="1"/>
        <v>105335</v>
      </c>
      <c r="G15" s="164">
        <f>SUM(G16:G22)</f>
        <v>54119</v>
      </c>
      <c r="H15" s="164">
        <f>SUM(H16:H22)</f>
        <v>51216</v>
      </c>
      <c r="I15" s="182"/>
    </row>
    <row r="16" spans="1:12" ht="18.75" customHeight="1">
      <c r="A16" s="165" t="s">
        <v>545</v>
      </c>
      <c r="B16" s="166">
        <f t="shared" si="0"/>
        <v>25678</v>
      </c>
      <c r="C16" s="166">
        <v>12581</v>
      </c>
      <c r="D16" s="166">
        <v>13097</v>
      </c>
      <c r="E16" s="167"/>
      <c r="F16" s="166">
        <f t="shared" si="1"/>
        <v>25812</v>
      </c>
      <c r="G16" s="166">
        <v>12655</v>
      </c>
      <c r="H16" s="166">
        <v>13157</v>
      </c>
      <c r="I16" s="182"/>
    </row>
    <row r="17" spans="1:8" ht="18.75" customHeight="1">
      <c r="A17" s="165" t="s">
        <v>72</v>
      </c>
      <c r="B17" s="166">
        <f t="shared" si="0"/>
        <v>9899</v>
      </c>
      <c r="C17" s="166">
        <v>4914</v>
      </c>
      <c r="D17" s="166">
        <v>4985</v>
      </c>
      <c r="E17" s="167"/>
      <c r="F17" s="166">
        <f t="shared" si="1"/>
        <v>10017</v>
      </c>
      <c r="G17" s="166">
        <v>4958</v>
      </c>
      <c r="H17" s="166">
        <v>5059</v>
      </c>
    </row>
    <row r="18" spans="1:8" ht="18.75" customHeight="1">
      <c r="A18" s="165" t="s">
        <v>546</v>
      </c>
      <c r="B18" s="166">
        <f t="shared" si="0"/>
        <v>19343</v>
      </c>
      <c r="C18" s="166">
        <v>10164</v>
      </c>
      <c r="D18" s="166">
        <v>9179</v>
      </c>
      <c r="E18" s="167"/>
      <c r="F18" s="166">
        <f t="shared" si="1"/>
        <v>19469</v>
      </c>
      <c r="G18" s="166">
        <v>10218</v>
      </c>
      <c r="H18" s="166">
        <v>9251</v>
      </c>
    </row>
    <row r="19" spans="1:8" ht="18.75" customHeight="1">
      <c r="A19" s="165" t="s">
        <v>547</v>
      </c>
      <c r="B19" s="166">
        <f t="shared" si="0"/>
        <v>12398</v>
      </c>
      <c r="C19" s="166">
        <v>7155</v>
      </c>
      <c r="D19" s="166">
        <v>5243</v>
      </c>
      <c r="E19" s="167"/>
      <c r="F19" s="166">
        <f t="shared" si="1"/>
        <v>12483</v>
      </c>
      <c r="G19" s="166">
        <v>7190</v>
      </c>
      <c r="H19" s="166">
        <v>5293</v>
      </c>
    </row>
    <row r="20" spans="1:8" ht="18.75" customHeight="1">
      <c r="A20" s="165" t="s">
        <v>548</v>
      </c>
      <c r="B20" s="166">
        <f t="shared" si="0"/>
        <v>27927</v>
      </c>
      <c r="C20" s="166">
        <v>14228</v>
      </c>
      <c r="D20" s="166">
        <v>13699</v>
      </c>
      <c r="E20" s="167"/>
      <c r="F20" s="166">
        <f t="shared" si="1"/>
        <v>28070</v>
      </c>
      <c r="G20" s="166">
        <v>14285</v>
      </c>
      <c r="H20" s="166">
        <v>13785</v>
      </c>
    </row>
    <row r="21" spans="1:8" ht="18.75" customHeight="1">
      <c r="A21" s="165" t="s">
        <v>450</v>
      </c>
      <c r="B21" s="166">
        <f t="shared" si="0"/>
        <v>1448</v>
      </c>
      <c r="C21" s="166">
        <v>832</v>
      </c>
      <c r="D21" s="166">
        <v>616</v>
      </c>
      <c r="E21" s="167"/>
      <c r="F21" s="166">
        <f t="shared" si="1"/>
        <v>1466</v>
      </c>
      <c r="G21" s="166">
        <v>844</v>
      </c>
      <c r="H21" s="166">
        <v>622</v>
      </c>
    </row>
    <row r="22" spans="1:8" ht="18.75" customHeight="1">
      <c r="A22" s="165" t="s">
        <v>549</v>
      </c>
      <c r="B22" s="166">
        <f t="shared" si="0"/>
        <v>7949</v>
      </c>
      <c r="C22" s="166">
        <v>3906</v>
      </c>
      <c r="D22" s="166">
        <v>4043</v>
      </c>
      <c r="E22" s="167"/>
      <c r="F22" s="166">
        <f t="shared" si="1"/>
        <v>8018</v>
      </c>
      <c r="G22" s="166">
        <v>3969</v>
      </c>
      <c r="H22" s="166">
        <v>4049</v>
      </c>
    </row>
    <row r="23" spans="1:8" ht="18.75" customHeight="1">
      <c r="A23" s="163" t="s">
        <v>550</v>
      </c>
      <c r="B23" s="164">
        <f>D23+C23</f>
        <v>44656</v>
      </c>
      <c r="C23" s="164">
        <f>SUM(C24:C30)</f>
        <v>22910</v>
      </c>
      <c r="D23" s="164">
        <f>SUM(D24:D30)</f>
        <v>21746</v>
      </c>
      <c r="E23" s="167"/>
      <c r="F23" s="164">
        <f>H23+G23</f>
        <v>44789</v>
      </c>
      <c r="G23" s="164">
        <f>SUM(G24:G30)</f>
        <v>22930</v>
      </c>
      <c r="H23" s="164">
        <f>SUM(H24:H30)</f>
        <v>21859</v>
      </c>
    </row>
    <row r="24" spans="1:8" ht="18.75" customHeight="1">
      <c r="A24" s="165" t="s">
        <v>110</v>
      </c>
      <c r="B24" s="166">
        <f t="shared" ref="B24:B45" si="2">C24+D24</f>
        <v>21718</v>
      </c>
      <c r="C24" s="166">
        <v>11000</v>
      </c>
      <c r="D24" s="166">
        <v>10718</v>
      </c>
      <c r="E24" s="167"/>
      <c r="F24" s="166">
        <f t="shared" si="1"/>
        <v>21789</v>
      </c>
      <c r="G24" s="166">
        <v>10997</v>
      </c>
      <c r="H24" s="166">
        <v>10792</v>
      </c>
    </row>
    <row r="25" spans="1:8" ht="18.75" customHeight="1">
      <c r="A25" s="165" t="s">
        <v>551</v>
      </c>
      <c r="B25" s="166">
        <f t="shared" si="2"/>
        <v>5355</v>
      </c>
      <c r="C25" s="166">
        <v>2840</v>
      </c>
      <c r="D25" s="166">
        <v>2515</v>
      </c>
      <c r="E25" s="167"/>
      <c r="F25" s="166">
        <f t="shared" si="1"/>
        <v>5322</v>
      </c>
      <c r="G25" s="166">
        <v>2831</v>
      </c>
      <c r="H25" s="166">
        <v>2491</v>
      </c>
    </row>
    <row r="26" spans="1:8" ht="18.75" customHeight="1">
      <c r="A26" s="165" t="s">
        <v>552</v>
      </c>
      <c r="B26" s="166">
        <f t="shared" si="2"/>
        <v>1642</v>
      </c>
      <c r="C26" s="166">
        <v>833</v>
      </c>
      <c r="D26" s="166">
        <v>809</v>
      </c>
      <c r="E26" s="167"/>
      <c r="F26" s="166">
        <f t="shared" si="1"/>
        <v>1640</v>
      </c>
      <c r="G26" s="166">
        <v>829</v>
      </c>
      <c r="H26" s="166">
        <v>811</v>
      </c>
    </row>
    <row r="27" spans="1:8" ht="18.75" customHeight="1">
      <c r="A27" s="165" t="s">
        <v>553</v>
      </c>
      <c r="B27" s="166">
        <f t="shared" si="2"/>
        <v>2301</v>
      </c>
      <c r="C27" s="166">
        <v>1166</v>
      </c>
      <c r="D27" s="166">
        <v>1135</v>
      </c>
      <c r="E27" s="167"/>
      <c r="F27" s="166">
        <f t="shared" si="1"/>
        <v>2311</v>
      </c>
      <c r="G27" s="166">
        <v>1175</v>
      </c>
      <c r="H27" s="166">
        <v>1136</v>
      </c>
    </row>
    <row r="28" spans="1:8" ht="18.75" customHeight="1">
      <c r="A28" s="165" t="s">
        <v>554</v>
      </c>
      <c r="B28" s="166">
        <f t="shared" si="2"/>
        <v>5273</v>
      </c>
      <c r="C28" s="166">
        <v>2663</v>
      </c>
      <c r="D28" s="166">
        <v>2610</v>
      </c>
      <c r="E28" s="167"/>
      <c r="F28" s="166">
        <f t="shared" si="1"/>
        <v>5316</v>
      </c>
      <c r="G28" s="166">
        <v>2685</v>
      </c>
      <c r="H28" s="166">
        <v>2631</v>
      </c>
    </row>
    <row r="29" spans="1:8" ht="18.75" customHeight="1">
      <c r="A29" s="165" t="s">
        <v>555</v>
      </c>
      <c r="B29" s="166">
        <f t="shared" si="2"/>
        <v>4662</v>
      </c>
      <c r="C29" s="166">
        <v>2375</v>
      </c>
      <c r="D29" s="166">
        <v>2287</v>
      </c>
      <c r="E29" s="167"/>
      <c r="F29" s="166">
        <f t="shared" si="1"/>
        <v>4702</v>
      </c>
      <c r="G29" s="166">
        <v>2385</v>
      </c>
      <c r="H29" s="166">
        <v>2317</v>
      </c>
    </row>
    <row r="30" spans="1:8" ht="18.75" customHeight="1">
      <c r="A30" s="165" t="s">
        <v>556</v>
      </c>
      <c r="B30" s="166">
        <f t="shared" si="2"/>
        <v>3705</v>
      </c>
      <c r="C30" s="166">
        <v>2033</v>
      </c>
      <c r="D30" s="166">
        <v>1672</v>
      </c>
      <c r="E30" s="167"/>
      <c r="F30" s="166">
        <f t="shared" si="1"/>
        <v>3709</v>
      </c>
      <c r="G30" s="166">
        <v>2028</v>
      </c>
      <c r="H30" s="166">
        <v>1681</v>
      </c>
    </row>
    <row r="31" spans="1:8" ht="18.75" customHeight="1">
      <c r="A31" s="163" t="s">
        <v>557</v>
      </c>
      <c r="B31" s="164">
        <f t="shared" si="2"/>
        <v>28111</v>
      </c>
      <c r="C31" s="164">
        <f>SUM(C32:C35)</f>
        <v>14745</v>
      </c>
      <c r="D31" s="164">
        <f>SUM(D32:D35)</f>
        <v>13366</v>
      </c>
      <c r="E31" s="167"/>
      <c r="F31" s="164">
        <f t="shared" si="1"/>
        <v>28445</v>
      </c>
      <c r="G31" s="164">
        <f>SUM(G32:G35)</f>
        <v>14908</v>
      </c>
      <c r="H31" s="164">
        <f>SUM(H32:H35)</f>
        <v>13537</v>
      </c>
    </row>
    <row r="32" spans="1:8" ht="18.75" customHeight="1">
      <c r="A32" s="165" t="s">
        <v>558</v>
      </c>
      <c r="B32" s="166">
        <f t="shared" si="2"/>
        <v>7509</v>
      </c>
      <c r="C32" s="166">
        <v>3830</v>
      </c>
      <c r="D32" s="166">
        <v>3679</v>
      </c>
      <c r="E32" s="167"/>
      <c r="F32" s="166">
        <f t="shared" si="1"/>
        <v>7600</v>
      </c>
      <c r="G32" s="166">
        <v>3883</v>
      </c>
      <c r="H32" s="166">
        <v>3717</v>
      </c>
    </row>
    <row r="33" spans="1:8" ht="18.75" customHeight="1">
      <c r="A33" s="165" t="s">
        <v>559</v>
      </c>
      <c r="B33" s="166">
        <f t="shared" si="2"/>
        <v>6651</v>
      </c>
      <c r="C33" s="166">
        <v>3588</v>
      </c>
      <c r="D33" s="166">
        <v>3063</v>
      </c>
      <c r="E33" s="167"/>
      <c r="F33" s="166">
        <f t="shared" si="1"/>
        <v>6732</v>
      </c>
      <c r="G33" s="166">
        <v>3640</v>
      </c>
      <c r="H33" s="166">
        <v>3092</v>
      </c>
    </row>
    <row r="34" spans="1:8" ht="18.75" customHeight="1">
      <c r="A34" s="165" t="s">
        <v>560</v>
      </c>
      <c r="B34" s="166">
        <f t="shared" si="2"/>
        <v>8246</v>
      </c>
      <c r="C34" s="166">
        <v>4354</v>
      </c>
      <c r="D34" s="166">
        <v>3892</v>
      </c>
      <c r="E34" s="167"/>
      <c r="F34" s="166">
        <f t="shared" si="1"/>
        <v>8367</v>
      </c>
      <c r="G34" s="166">
        <v>4387</v>
      </c>
      <c r="H34" s="166">
        <v>3980</v>
      </c>
    </row>
    <row r="35" spans="1:8" ht="18.75" customHeight="1">
      <c r="A35" s="165" t="s">
        <v>561</v>
      </c>
      <c r="B35" s="166">
        <f t="shared" si="2"/>
        <v>5705</v>
      </c>
      <c r="C35" s="166">
        <v>2973</v>
      </c>
      <c r="D35" s="166">
        <v>2732</v>
      </c>
      <c r="E35" s="167"/>
      <c r="F35" s="166">
        <f t="shared" si="1"/>
        <v>5746</v>
      </c>
      <c r="G35" s="166">
        <v>2998</v>
      </c>
      <c r="H35" s="166">
        <v>2748</v>
      </c>
    </row>
    <row r="36" spans="1:8" ht="18.75" customHeight="1">
      <c r="A36" s="163" t="s">
        <v>562</v>
      </c>
      <c r="B36" s="164">
        <f t="shared" si="2"/>
        <v>25650</v>
      </c>
      <c r="C36" s="164">
        <f>SUM(C37:C39)</f>
        <v>13210</v>
      </c>
      <c r="D36" s="164">
        <f>SUM(D37:D39)</f>
        <v>12440</v>
      </c>
      <c r="E36" s="167"/>
      <c r="F36" s="164">
        <f t="shared" si="1"/>
        <v>25765</v>
      </c>
      <c r="G36" s="164">
        <f>SUM(G37:G39)</f>
        <v>13222</v>
      </c>
      <c r="H36" s="164">
        <f>SUM(H37:H39)</f>
        <v>12543</v>
      </c>
    </row>
    <row r="37" spans="1:8" ht="18.75" customHeight="1">
      <c r="A37" s="165" t="s">
        <v>112</v>
      </c>
      <c r="B37" s="166">
        <f t="shared" si="2"/>
        <v>6060</v>
      </c>
      <c r="C37" s="166">
        <v>3155</v>
      </c>
      <c r="D37" s="166">
        <v>2905</v>
      </c>
      <c r="E37" s="167"/>
      <c r="F37" s="166">
        <f t="shared" si="1"/>
        <v>6085</v>
      </c>
      <c r="G37" s="166">
        <v>3160</v>
      </c>
      <c r="H37" s="166">
        <v>2925</v>
      </c>
    </row>
    <row r="38" spans="1:8" ht="18.75" customHeight="1">
      <c r="A38" s="165" t="s">
        <v>563</v>
      </c>
      <c r="B38" s="166">
        <f t="shared" si="2"/>
        <v>12885</v>
      </c>
      <c r="C38" s="166">
        <v>6609</v>
      </c>
      <c r="D38" s="166">
        <v>6276</v>
      </c>
      <c r="E38" s="167"/>
      <c r="F38" s="166">
        <f t="shared" si="1"/>
        <v>12944</v>
      </c>
      <c r="G38" s="166">
        <v>6620</v>
      </c>
      <c r="H38" s="166">
        <v>6324</v>
      </c>
    </row>
    <row r="39" spans="1:8" ht="18.75" customHeight="1">
      <c r="A39" s="165" t="s">
        <v>564</v>
      </c>
      <c r="B39" s="166">
        <f t="shared" si="2"/>
        <v>6705</v>
      </c>
      <c r="C39" s="166">
        <v>3446</v>
      </c>
      <c r="D39" s="166">
        <v>3259</v>
      </c>
      <c r="E39" s="167"/>
      <c r="F39" s="166">
        <f t="shared" si="1"/>
        <v>6736</v>
      </c>
      <c r="G39" s="166">
        <v>3442</v>
      </c>
      <c r="H39" s="166">
        <v>3294</v>
      </c>
    </row>
    <row r="40" spans="1:8" ht="18.75" customHeight="1">
      <c r="A40" s="163" t="s">
        <v>565</v>
      </c>
      <c r="B40" s="164">
        <f t="shared" si="2"/>
        <v>34160</v>
      </c>
      <c r="C40" s="164">
        <f>SUM(C41:C45)</f>
        <v>17288</v>
      </c>
      <c r="D40" s="164">
        <f>SUM(D41:D45)</f>
        <v>16872</v>
      </c>
      <c r="E40" s="167"/>
      <c r="F40" s="164">
        <f t="shared" si="1"/>
        <v>34296</v>
      </c>
      <c r="G40" s="164">
        <f>SUM(G41:G45)</f>
        <v>17340</v>
      </c>
      <c r="H40" s="164">
        <f>SUM(H41:H45)</f>
        <v>16956</v>
      </c>
    </row>
    <row r="41" spans="1:8" ht="18.75" customHeight="1">
      <c r="A41" s="165" t="s">
        <v>113</v>
      </c>
      <c r="B41" s="166">
        <f t="shared" si="2"/>
        <v>15083</v>
      </c>
      <c r="C41" s="166">
        <v>7480</v>
      </c>
      <c r="D41" s="166">
        <v>7603</v>
      </c>
      <c r="E41" s="167"/>
      <c r="F41" s="166">
        <f t="shared" si="1"/>
        <v>15109</v>
      </c>
      <c r="G41" s="166">
        <v>7500</v>
      </c>
      <c r="H41" s="166">
        <v>7609</v>
      </c>
    </row>
    <row r="42" spans="1:8" ht="18.75" customHeight="1">
      <c r="A42" s="165" t="s">
        <v>212</v>
      </c>
      <c r="B42" s="166">
        <f t="shared" si="2"/>
        <v>952</v>
      </c>
      <c r="C42" s="166">
        <v>481</v>
      </c>
      <c r="D42" s="166">
        <v>471</v>
      </c>
      <c r="E42" s="167"/>
      <c r="F42" s="166">
        <f t="shared" si="1"/>
        <v>963</v>
      </c>
      <c r="G42" s="166">
        <v>487</v>
      </c>
      <c r="H42" s="166">
        <v>476</v>
      </c>
    </row>
    <row r="43" spans="1:8" ht="18.75" customHeight="1">
      <c r="A43" s="165" t="s">
        <v>566</v>
      </c>
      <c r="B43" s="166">
        <f t="shared" si="2"/>
        <v>5375</v>
      </c>
      <c r="C43" s="166">
        <v>2721</v>
      </c>
      <c r="D43" s="166">
        <v>2654</v>
      </c>
      <c r="E43" s="167"/>
      <c r="F43" s="166">
        <f t="shared" si="1"/>
        <v>5422</v>
      </c>
      <c r="G43" s="166">
        <v>2740</v>
      </c>
      <c r="H43" s="166">
        <v>2682</v>
      </c>
    </row>
    <row r="44" spans="1:8" ht="18.75" customHeight="1">
      <c r="A44" s="165" t="s">
        <v>567</v>
      </c>
      <c r="B44" s="166">
        <f t="shared" si="2"/>
        <v>8002</v>
      </c>
      <c r="C44" s="166">
        <v>4139</v>
      </c>
      <c r="D44" s="166">
        <v>3863</v>
      </c>
      <c r="E44" s="167"/>
      <c r="F44" s="166">
        <f t="shared" si="1"/>
        <v>8038</v>
      </c>
      <c r="G44" s="166">
        <v>4143</v>
      </c>
      <c r="H44" s="166">
        <v>3895</v>
      </c>
    </row>
    <row r="45" spans="1:8" ht="18.75" customHeight="1">
      <c r="A45" s="184" t="s">
        <v>568</v>
      </c>
      <c r="B45" s="178">
        <f t="shared" si="2"/>
        <v>4748</v>
      </c>
      <c r="C45" s="178">
        <v>2467</v>
      </c>
      <c r="D45" s="178">
        <v>2281</v>
      </c>
      <c r="E45" s="179"/>
      <c r="F45" s="178">
        <f t="shared" si="1"/>
        <v>4764</v>
      </c>
      <c r="G45" s="178">
        <v>2470</v>
      </c>
      <c r="H45" s="178">
        <v>2294</v>
      </c>
    </row>
    <row r="46" spans="1:8" ht="7.5" customHeight="1">
      <c r="A46" s="167"/>
      <c r="B46" s="167"/>
      <c r="C46" s="167"/>
      <c r="D46" s="167"/>
      <c r="E46" s="167"/>
      <c r="F46" s="167"/>
      <c r="G46" s="167"/>
      <c r="H46" s="167"/>
    </row>
    <row r="47" spans="1:8">
      <c r="A47" s="139" t="s">
        <v>28</v>
      </c>
      <c r="B47" s="139"/>
      <c r="C47" s="139"/>
      <c r="D47" s="139"/>
      <c r="E47" s="139"/>
      <c r="F47" s="139"/>
      <c r="G47" s="139"/>
      <c r="H47" s="139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6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17C0F-82EE-4C5E-8B04-0119585227F9}">
  <dimension ref="A2:J70"/>
  <sheetViews>
    <sheetView showGridLines="0" zoomScaleNormal="100" workbookViewId="0">
      <selection activeCell="K3" sqref="K3"/>
    </sheetView>
  </sheetViews>
  <sheetFormatPr baseColWidth="10" defaultColWidth="11" defaultRowHeight="12.75"/>
  <cols>
    <col min="1" max="1" width="15.42578125" style="193" customWidth="1"/>
    <col min="2" max="2" width="13.7109375" style="193" customWidth="1"/>
    <col min="3" max="9" width="13.28515625" style="193" customWidth="1"/>
    <col min="10" max="10" width="14" style="193" customWidth="1"/>
    <col min="11" max="11" width="11" style="193"/>
    <col min="12" max="12" width="13.140625" style="193" bestFit="1" customWidth="1"/>
    <col min="13" max="256" width="11" style="193"/>
    <col min="257" max="257" width="15.42578125" style="193" customWidth="1"/>
    <col min="258" max="258" width="13.7109375" style="193" customWidth="1"/>
    <col min="259" max="265" width="13.28515625" style="193" customWidth="1"/>
    <col min="266" max="266" width="14" style="193" customWidth="1"/>
    <col min="267" max="267" width="11" style="193"/>
    <col min="268" max="268" width="13.140625" style="193" bestFit="1" customWidth="1"/>
    <col min="269" max="512" width="11" style="193"/>
    <col min="513" max="513" width="15.42578125" style="193" customWidth="1"/>
    <col min="514" max="514" width="13.7109375" style="193" customWidth="1"/>
    <col min="515" max="521" width="13.28515625" style="193" customWidth="1"/>
    <col min="522" max="522" width="14" style="193" customWidth="1"/>
    <col min="523" max="523" width="11" style="193"/>
    <col min="524" max="524" width="13.140625" style="193" bestFit="1" customWidth="1"/>
    <col min="525" max="768" width="11" style="193"/>
    <col min="769" max="769" width="15.42578125" style="193" customWidth="1"/>
    <col min="770" max="770" width="13.7109375" style="193" customWidth="1"/>
    <col min="771" max="777" width="13.28515625" style="193" customWidth="1"/>
    <col min="778" max="778" width="14" style="193" customWidth="1"/>
    <col min="779" max="779" width="11" style="193"/>
    <col min="780" max="780" width="13.140625" style="193" bestFit="1" customWidth="1"/>
    <col min="781" max="1024" width="11" style="193"/>
    <col min="1025" max="1025" width="15.42578125" style="193" customWidth="1"/>
    <col min="1026" max="1026" width="13.7109375" style="193" customWidth="1"/>
    <col min="1027" max="1033" width="13.28515625" style="193" customWidth="1"/>
    <col min="1034" max="1034" width="14" style="193" customWidth="1"/>
    <col min="1035" max="1035" width="11" style="193"/>
    <col min="1036" max="1036" width="13.140625" style="193" bestFit="1" customWidth="1"/>
    <col min="1037" max="1280" width="11" style="193"/>
    <col min="1281" max="1281" width="15.42578125" style="193" customWidth="1"/>
    <col min="1282" max="1282" width="13.7109375" style="193" customWidth="1"/>
    <col min="1283" max="1289" width="13.28515625" style="193" customWidth="1"/>
    <col min="1290" max="1290" width="14" style="193" customWidth="1"/>
    <col min="1291" max="1291" width="11" style="193"/>
    <col min="1292" max="1292" width="13.140625" style="193" bestFit="1" customWidth="1"/>
    <col min="1293" max="1536" width="11" style="193"/>
    <col min="1537" max="1537" width="15.42578125" style="193" customWidth="1"/>
    <col min="1538" max="1538" width="13.7109375" style="193" customWidth="1"/>
    <col min="1539" max="1545" width="13.28515625" style="193" customWidth="1"/>
    <col min="1546" max="1546" width="14" style="193" customWidth="1"/>
    <col min="1547" max="1547" width="11" style="193"/>
    <col min="1548" max="1548" width="13.140625" style="193" bestFit="1" customWidth="1"/>
    <col min="1549" max="1792" width="11" style="193"/>
    <col min="1793" max="1793" width="15.42578125" style="193" customWidth="1"/>
    <col min="1794" max="1794" width="13.7109375" style="193" customWidth="1"/>
    <col min="1795" max="1801" width="13.28515625" style="193" customWidth="1"/>
    <col min="1802" max="1802" width="14" style="193" customWidth="1"/>
    <col min="1803" max="1803" width="11" style="193"/>
    <col min="1804" max="1804" width="13.140625" style="193" bestFit="1" customWidth="1"/>
    <col min="1805" max="2048" width="11" style="193"/>
    <col min="2049" max="2049" width="15.42578125" style="193" customWidth="1"/>
    <col min="2050" max="2050" width="13.7109375" style="193" customWidth="1"/>
    <col min="2051" max="2057" width="13.28515625" style="193" customWidth="1"/>
    <col min="2058" max="2058" width="14" style="193" customWidth="1"/>
    <col min="2059" max="2059" width="11" style="193"/>
    <col min="2060" max="2060" width="13.140625" style="193" bestFit="1" customWidth="1"/>
    <col min="2061" max="2304" width="11" style="193"/>
    <col min="2305" max="2305" width="15.42578125" style="193" customWidth="1"/>
    <col min="2306" max="2306" width="13.7109375" style="193" customWidth="1"/>
    <col min="2307" max="2313" width="13.28515625" style="193" customWidth="1"/>
    <col min="2314" max="2314" width="14" style="193" customWidth="1"/>
    <col min="2315" max="2315" width="11" style="193"/>
    <col min="2316" max="2316" width="13.140625" style="193" bestFit="1" customWidth="1"/>
    <col min="2317" max="2560" width="11" style="193"/>
    <col min="2561" max="2561" width="15.42578125" style="193" customWidth="1"/>
    <col min="2562" max="2562" width="13.7109375" style="193" customWidth="1"/>
    <col min="2563" max="2569" width="13.28515625" style="193" customWidth="1"/>
    <col min="2570" max="2570" width="14" style="193" customWidth="1"/>
    <col min="2571" max="2571" width="11" style="193"/>
    <col min="2572" max="2572" width="13.140625" style="193" bestFit="1" customWidth="1"/>
    <col min="2573" max="2816" width="11" style="193"/>
    <col min="2817" max="2817" width="15.42578125" style="193" customWidth="1"/>
    <col min="2818" max="2818" width="13.7109375" style="193" customWidth="1"/>
    <col min="2819" max="2825" width="13.28515625" style="193" customWidth="1"/>
    <col min="2826" max="2826" width="14" style="193" customWidth="1"/>
    <col min="2827" max="2827" width="11" style="193"/>
    <col min="2828" max="2828" width="13.140625" style="193" bestFit="1" customWidth="1"/>
    <col min="2829" max="3072" width="11" style="193"/>
    <col min="3073" max="3073" width="15.42578125" style="193" customWidth="1"/>
    <col min="3074" max="3074" width="13.7109375" style="193" customWidth="1"/>
    <col min="3075" max="3081" width="13.28515625" style="193" customWidth="1"/>
    <col min="3082" max="3082" width="14" style="193" customWidth="1"/>
    <col min="3083" max="3083" width="11" style="193"/>
    <col min="3084" max="3084" width="13.140625" style="193" bestFit="1" customWidth="1"/>
    <col min="3085" max="3328" width="11" style="193"/>
    <col min="3329" max="3329" width="15.42578125" style="193" customWidth="1"/>
    <col min="3330" max="3330" width="13.7109375" style="193" customWidth="1"/>
    <col min="3331" max="3337" width="13.28515625" style="193" customWidth="1"/>
    <col min="3338" max="3338" width="14" style="193" customWidth="1"/>
    <col min="3339" max="3339" width="11" style="193"/>
    <col min="3340" max="3340" width="13.140625" style="193" bestFit="1" customWidth="1"/>
    <col min="3341" max="3584" width="11" style="193"/>
    <col min="3585" max="3585" width="15.42578125" style="193" customWidth="1"/>
    <col min="3586" max="3586" width="13.7109375" style="193" customWidth="1"/>
    <col min="3587" max="3593" width="13.28515625" style="193" customWidth="1"/>
    <col min="3594" max="3594" width="14" style="193" customWidth="1"/>
    <col min="3595" max="3595" width="11" style="193"/>
    <col min="3596" max="3596" width="13.140625" style="193" bestFit="1" customWidth="1"/>
    <col min="3597" max="3840" width="11" style="193"/>
    <col min="3841" max="3841" width="15.42578125" style="193" customWidth="1"/>
    <col min="3842" max="3842" width="13.7109375" style="193" customWidth="1"/>
    <col min="3843" max="3849" width="13.28515625" style="193" customWidth="1"/>
    <col min="3850" max="3850" width="14" style="193" customWidth="1"/>
    <col min="3851" max="3851" width="11" style="193"/>
    <col min="3852" max="3852" width="13.140625" style="193" bestFit="1" customWidth="1"/>
    <col min="3853" max="4096" width="11" style="193"/>
    <col min="4097" max="4097" width="15.42578125" style="193" customWidth="1"/>
    <col min="4098" max="4098" width="13.7109375" style="193" customWidth="1"/>
    <col min="4099" max="4105" width="13.28515625" style="193" customWidth="1"/>
    <col min="4106" max="4106" width="14" style="193" customWidth="1"/>
    <col min="4107" max="4107" width="11" style="193"/>
    <col min="4108" max="4108" width="13.140625" style="193" bestFit="1" customWidth="1"/>
    <col min="4109" max="4352" width="11" style="193"/>
    <col min="4353" max="4353" width="15.42578125" style="193" customWidth="1"/>
    <col min="4354" max="4354" width="13.7109375" style="193" customWidth="1"/>
    <col min="4355" max="4361" width="13.28515625" style="193" customWidth="1"/>
    <col min="4362" max="4362" width="14" style="193" customWidth="1"/>
    <col min="4363" max="4363" width="11" style="193"/>
    <col min="4364" max="4364" width="13.140625" style="193" bestFit="1" customWidth="1"/>
    <col min="4365" max="4608" width="11" style="193"/>
    <col min="4609" max="4609" width="15.42578125" style="193" customWidth="1"/>
    <col min="4610" max="4610" width="13.7109375" style="193" customWidth="1"/>
    <col min="4611" max="4617" width="13.28515625" style="193" customWidth="1"/>
    <col min="4618" max="4618" width="14" style="193" customWidth="1"/>
    <col min="4619" max="4619" width="11" style="193"/>
    <col min="4620" max="4620" width="13.140625" style="193" bestFit="1" customWidth="1"/>
    <col min="4621" max="4864" width="11" style="193"/>
    <col min="4865" max="4865" width="15.42578125" style="193" customWidth="1"/>
    <col min="4866" max="4866" width="13.7109375" style="193" customWidth="1"/>
    <col min="4867" max="4873" width="13.28515625" style="193" customWidth="1"/>
    <col min="4874" max="4874" width="14" style="193" customWidth="1"/>
    <col min="4875" max="4875" width="11" style="193"/>
    <col min="4876" max="4876" width="13.140625" style="193" bestFit="1" customWidth="1"/>
    <col min="4877" max="5120" width="11" style="193"/>
    <col min="5121" max="5121" width="15.42578125" style="193" customWidth="1"/>
    <col min="5122" max="5122" width="13.7109375" style="193" customWidth="1"/>
    <col min="5123" max="5129" width="13.28515625" style="193" customWidth="1"/>
    <col min="5130" max="5130" width="14" style="193" customWidth="1"/>
    <col min="5131" max="5131" width="11" style="193"/>
    <col min="5132" max="5132" width="13.140625" style="193" bestFit="1" customWidth="1"/>
    <col min="5133" max="5376" width="11" style="193"/>
    <col min="5377" max="5377" width="15.42578125" style="193" customWidth="1"/>
    <col min="5378" max="5378" width="13.7109375" style="193" customWidth="1"/>
    <col min="5379" max="5385" width="13.28515625" style="193" customWidth="1"/>
    <col min="5386" max="5386" width="14" style="193" customWidth="1"/>
    <col min="5387" max="5387" width="11" style="193"/>
    <col min="5388" max="5388" width="13.140625" style="193" bestFit="1" customWidth="1"/>
    <col min="5389" max="5632" width="11" style="193"/>
    <col min="5633" max="5633" width="15.42578125" style="193" customWidth="1"/>
    <col min="5634" max="5634" width="13.7109375" style="193" customWidth="1"/>
    <col min="5635" max="5641" width="13.28515625" style="193" customWidth="1"/>
    <col min="5642" max="5642" width="14" style="193" customWidth="1"/>
    <col min="5643" max="5643" width="11" style="193"/>
    <col min="5644" max="5644" width="13.140625" style="193" bestFit="1" customWidth="1"/>
    <col min="5645" max="5888" width="11" style="193"/>
    <col min="5889" max="5889" width="15.42578125" style="193" customWidth="1"/>
    <col min="5890" max="5890" width="13.7109375" style="193" customWidth="1"/>
    <col min="5891" max="5897" width="13.28515625" style="193" customWidth="1"/>
    <col min="5898" max="5898" width="14" style="193" customWidth="1"/>
    <col min="5899" max="5899" width="11" style="193"/>
    <col min="5900" max="5900" width="13.140625" style="193" bestFit="1" customWidth="1"/>
    <col min="5901" max="6144" width="11" style="193"/>
    <col min="6145" max="6145" width="15.42578125" style="193" customWidth="1"/>
    <col min="6146" max="6146" width="13.7109375" style="193" customWidth="1"/>
    <col min="6147" max="6153" width="13.28515625" style="193" customWidth="1"/>
    <col min="6154" max="6154" width="14" style="193" customWidth="1"/>
    <col min="6155" max="6155" width="11" style="193"/>
    <col min="6156" max="6156" width="13.140625" style="193" bestFit="1" customWidth="1"/>
    <col min="6157" max="6400" width="11" style="193"/>
    <col min="6401" max="6401" width="15.42578125" style="193" customWidth="1"/>
    <col min="6402" max="6402" width="13.7109375" style="193" customWidth="1"/>
    <col min="6403" max="6409" width="13.28515625" style="193" customWidth="1"/>
    <col min="6410" max="6410" width="14" style="193" customWidth="1"/>
    <col min="6411" max="6411" width="11" style="193"/>
    <col min="6412" max="6412" width="13.140625" style="193" bestFit="1" customWidth="1"/>
    <col min="6413" max="6656" width="11" style="193"/>
    <col min="6657" max="6657" width="15.42578125" style="193" customWidth="1"/>
    <col min="6658" max="6658" width="13.7109375" style="193" customWidth="1"/>
    <col min="6659" max="6665" width="13.28515625" style="193" customWidth="1"/>
    <col min="6666" max="6666" width="14" style="193" customWidth="1"/>
    <col min="6667" max="6667" width="11" style="193"/>
    <col min="6668" max="6668" width="13.140625" style="193" bestFit="1" customWidth="1"/>
    <col min="6669" max="6912" width="11" style="193"/>
    <col min="6913" max="6913" width="15.42578125" style="193" customWidth="1"/>
    <col min="6914" max="6914" width="13.7109375" style="193" customWidth="1"/>
    <col min="6915" max="6921" width="13.28515625" style="193" customWidth="1"/>
    <col min="6922" max="6922" width="14" style="193" customWidth="1"/>
    <col min="6923" max="6923" width="11" style="193"/>
    <col min="6924" max="6924" width="13.140625" style="193" bestFit="1" customWidth="1"/>
    <col min="6925" max="7168" width="11" style="193"/>
    <col min="7169" max="7169" width="15.42578125" style="193" customWidth="1"/>
    <col min="7170" max="7170" width="13.7109375" style="193" customWidth="1"/>
    <col min="7171" max="7177" width="13.28515625" style="193" customWidth="1"/>
    <col min="7178" max="7178" width="14" style="193" customWidth="1"/>
    <col min="7179" max="7179" width="11" style="193"/>
    <col min="7180" max="7180" width="13.140625" style="193" bestFit="1" customWidth="1"/>
    <col min="7181" max="7424" width="11" style="193"/>
    <col min="7425" max="7425" width="15.42578125" style="193" customWidth="1"/>
    <col min="7426" max="7426" width="13.7109375" style="193" customWidth="1"/>
    <col min="7427" max="7433" width="13.28515625" style="193" customWidth="1"/>
    <col min="7434" max="7434" width="14" style="193" customWidth="1"/>
    <col min="7435" max="7435" width="11" style="193"/>
    <col min="7436" max="7436" width="13.140625" style="193" bestFit="1" customWidth="1"/>
    <col min="7437" max="7680" width="11" style="193"/>
    <col min="7681" max="7681" width="15.42578125" style="193" customWidth="1"/>
    <col min="7682" max="7682" width="13.7109375" style="193" customWidth="1"/>
    <col min="7683" max="7689" width="13.28515625" style="193" customWidth="1"/>
    <col min="7690" max="7690" width="14" style="193" customWidth="1"/>
    <col min="7691" max="7691" width="11" style="193"/>
    <col min="7692" max="7692" width="13.140625" style="193" bestFit="1" customWidth="1"/>
    <col min="7693" max="7936" width="11" style="193"/>
    <col min="7937" max="7937" width="15.42578125" style="193" customWidth="1"/>
    <col min="7938" max="7938" width="13.7109375" style="193" customWidth="1"/>
    <col min="7939" max="7945" width="13.28515625" style="193" customWidth="1"/>
    <col min="7946" max="7946" width="14" style="193" customWidth="1"/>
    <col min="7947" max="7947" width="11" style="193"/>
    <col min="7948" max="7948" width="13.140625" style="193" bestFit="1" customWidth="1"/>
    <col min="7949" max="8192" width="11" style="193"/>
    <col min="8193" max="8193" width="15.42578125" style="193" customWidth="1"/>
    <col min="8194" max="8194" width="13.7109375" style="193" customWidth="1"/>
    <col min="8195" max="8201" width="13.28515625" style="193" customWidth="1"/>
    <col min="8202" max="8202" width="14" style="193" customWidth="1"/>
    <col min="8203" max="8203" width="11" style="193"/>
    <col min="8204" max="8204" width="13.140625" style="193" bestFit="1" customWidth="1"/>
    <col min="8205" max="8448" width="11" style="193"/>
    <col min="8449" max="8449" width="15.42578125" style="193" customWidth="1"/>
    <col min="8450" max="8450" width="13.7109375" style="193" customWidth="1"/>
    <col min="8451" max="8457" width="13.28515625" style="193" customWidth="1"/>
    <col min="8458" max="8458" width="14" style="193" customWidth="1"/>
    <col min="8459" max="8459" width="11" style="193"/>
    <col min="8460" max="8460" width="13.140625" style="193" bestFit="1" customWidth="1"/>
    <col min="8461" max="8704" width="11" style="193"/>
    <col min="8705" max="8705" width="15.42578125" style="193" customWidth="1"/>
    <col min="8706" max="8706" width="13.7109375" style="193" customWidth="1"/>
    <col min="8707" max="8713" width="13.28515625" style="193" customWidth="1"/>
    <col min="8714" max="8714" width="14" style="193" customWidth="1"/>
    <col min="8715" max="8715" width="11" style="193"/>
    <col min="8716" max="8716" width="13.140625" style="193" bestFit="1" customWidth="1"/>
    <col min="8717" max="8960" width="11" style="193"/>
    <col min="8961" max="8961" width="15.42578125" style="193" customWidth="1"/>
    <col min="8962" max="8962" width="13.7109375" style="193" customWidth="1"/>
    <col min="8963" max="8969" width="13.28515625" style="193" customWidth="1"/>
    <col min="8970" max="8970" width="14" style="193" customWidth="1"/>
    <col min="8971" max="8971" width="11" style="193"/>
    <col min="8972" max="8972" width="13.140625" style="193" bestFit="1" customWidth="1"/>
    <col min="8973" max="9216" width="11" style="193"/>
    <col min="9217" max="9217" width="15.42578125" style="193" customWidth="1"/>
    <col min="9218" max="9218" width="13.7109375" style="193" customWidth="1"/>
    <col min="9219" max="9225" width="13.28515625" style="193" customWidth="1"/>
    <col min="9226" max="9226" width="14" style="193" customWidth="1"/>
    <col min="9227" max="9227" width="11" style="193"/>
    <col min="9228" max="9228" width="13.140625" style="193" bestFit="1" customWidth="1"/>
    <col min="9229" max="9472" width="11" style="193"/>
    <col min="9473" max="9473" width="15.42578125" style="193" customWidth="1"/>
    <col min="9474" max="9474" width="13.7109375" style="193" customWidth="1"/>
    <col min="9475" max="9481" width="13.28515625" style="193" customWidth="1"/>
    <col min="9482" max="9482" width="14" style="193" customWidth="1"/>
    <col min="9483" max="9483" width="11" style="193"/>
    <col min="9484" max="9484" width="13.140625" style="193" bestFit="1" customWidth="1"/>
    <col min="9485" max="9728" width="11" style="193"/>
    <col min="9729" max="9729" width="15.42578125" style="193" customWidth="1"/>
    <col min="9730" max="9730" width="13.7109375" style="193" customWidth="1"/>
    <col min="9731" max="9737" width="13.28515625" style="193" customWidth="1"/>
    <col min="9738" max="9738" width="14" style="193" customWidth="1"/>
    <col min="9739" max="9739" width="11" style="193"/>
    <col min="9740" max="9740" width="13.140625" style="193" bestFit="1" customWidth="1"/>
    <col min="9741" max="9984" width="11" style="193"/>
    <col min="9985" max="9985" width="15.42578125" style="193" customWidth="1"/>
    <col min="9986" max="9986" width="13.7109375" style="193" customWidth="1"/>
    <col min="9987" max="9993" width="13.28515625" style="193" customWidth="1"/>
    <col min="9994" max="9994" width="14" style="193" customWidth="1"/>
    <col min="9995" max="9995" width="11" style="193"/>
    <col min="9996" max="9996" width="13.140625" style="193" bestFit="1" customWidth="1"/>
    <col min="9997" max="10240" width="11" style="193"/>
    <col min="10241" max="10241" width="15.42578125" style="193" customWidth="1"/>
    <col min="10242" max="10242" width="13.7109375" style="193" customWidth="1"/>
    <col min="10243" max="10249" width="13.28515625" style="193" customWidth="1"/>
    <col min="10250" max="10250" width="14" style="193" customWidth="1"/>
    <col min="10251" max="10251" width="11" style="193"/>
    <col min="10252" max="10252" width="13.140625" style="193" bestFit="1" customWidth="1"/>
    <col min="10253" max="10496" width="11" style="193"/>
    <col min="10497" max="10497" width="15.42578125" style="193" customWidth="1"/>
    <col min="10498" max="10498" width="13.7109375" style="193" customWidth="1"/>
    <col min="10499" max="10505" width="13.28515625" style="193" customWidth="1"/>
    <col min="10506" max="10506" width="14" style="193" customWidth="1"/>
    <col min="10507" max="10507" width="11" style="193"/>
    <col min="10508" max="10508" width="13.140625" style="193" bestFit="1" customWidth="1"/>
    <col min="10509" max="10752" width="11" style="193"/>
    <col min="10753" max="10753" width="15.42578125" style="193" customWidth="1"/>
    <col min="10754" max="10754" width="13.7109375" style="193" customWidth="1"/>
    <col min="10755" max="10761" width="13.28515625" style="193" customWidth="1"/>
    <col min="10762" max="10762" width="14" style="193" customWidth="1"/>
    <col min="10763" max="10763" width="11" style="193"/>
    <col min="10764" max="10764" width="13.140625" style="193" bestFit="1" customWidth="1"/>
    <col min="10765" max="11008" width="11" style="193"/>
    <col min="11009" max="11009" width="15.42578125" style="193" customWidth="1"/>
    <col min="11010" max="11010" width="13.7109375" style="193" customWidth="1"/>
    <col min="11011" max="11017" width="13.28515625" style="193" customWidth="1"/>
    <col min="11018" max="11018" width="14" style="193" customWidth="1"/>
    <col min="11019" max="11019" width="11" style="193"/>
    <col min="11020" max="11020" width="13.140625" style="193" bestFit="1" customWidth="1"/>
    <col min="11021" max="11264" width="11" style="193"/>
    <col min="11265" max="11265" width="15.42578125" style="193" customWidth="1"/>
    <col min="11266" max="11266" width="13.7109375" style="193" customWidth="1"/>
    <col min="11267" max="11273" width="13.28515625" style="193" customWidth="1"/>
    <col min="11274" max="11274" width="14" style="193" customWidth="1"/>
    <col min="11275" max="11275" width="11" style="193"/>
    <col min="11276" max="11276" width="13.140625" style="193" bestFit="1" customWidth="1"/>
    <col min="11277" max="11520" width="11" style="193"/>
    <col min="11521" max="11521" width="15.42578125" style="193" customWidth="1"/>
    <col min="11522" max="11522" width="13.7109375" style="193" customWidth="1"/>
    <col min="11523" max="11529" width="13.28515625" style="193" customWidth="1"/>
    <col min="11530" max="11530" width="14" style="193" customWidth="1"/>
    <col min="11531" max="11531" width="11" style="193"/>
    <col min="11532" max="11532" width="13.140625" style="193" bestFit="1" customWidth="1"/>
    <col min="11533" max="11776" width="11" style="193"/>
    <col min="11777" max="11777" width="15.42578125" style="193" customWidth="1"/>
    <col min="11778" max="11778" width="13.7109375" style="193" customWidth="1"/>
    <col min="11779" max="11785" width="13.28515625" style="193" customWidth="1"/>
    <col min="11786" max="11786" width="14" style="193" customWidth="1"/>
    <col min="11787" max="11787" width="11" style="193"/>
    <col min="11788" max="11788" width="13.140625" style="193" bestFit="1" customWidth="1"/>
    <col min="11789" max="12032" width="11" style="193"/>
    <col min="12033" max="12033" width="15.42578125" style="193" customWidth="1"/>
    <col min="12034" max="12034" width="13.7109375" style="193" customWidth="1"/>
    <col min="12035" max="12041" width="13.28515625" style="193" customWidth="1"/>
    <col min="12042" max="12042" width="14" style="193" customWidth="1"/>
    <col min="12043" max="12043" width="11" style="193"/>
    <col min="12044" max="12044" width="13.140625" style="193" bestFit="1" customWidth="1"/>
    <col min="12045" max="12288" width="11" style="193"/>
    <col min="12289" max="12289" width="15.42578125" style="193" customWidth="1"/>
    <col min="12290" max="12290" width="13.7109375" style="193" customWidth="1"/>
    <col min="12291" max="12297" width="13.28515625" style="193" customWidth="1"/>
    <col min="12298" max="12298" width="14" style="193" customWidth="1"/>
    <col min="12299" max="12299" width="11" style="193"/>
    <col min="12300" max="12300" width="13.140625" style="193" bestFit="1" customWidth="1"/>
    <col min="12301" max="12544" width="11" style="193"/>
    <col min="12545" max="12545" width="15.42578125" style="193" customWidth="1"/>
    <col min="12546" max="12546" width="13.7109375" style="193" customWidth="1"/>
    <col min="12547" max="12553" width="13.28515625" style="193" customWidth="1"/>
    <col min="12554" max="12554" width="14" style="193" customWidth="1"/>
    <col min="12555" max="12555" width="11" style="193"/>
    <col min="12556" max="12556" width="13.140625" style="193" bestFit="1" customWidth="1"/>
    <col min="12557" max="12800" width="11" style="193"/>
    <col min="12801" max="12801" width="15.42578125" style="193" customWidth="1"/>
    <col min="12802" max="12802" width="13.7109375" style="193" customWidth="1"/>
    <col min="12803" max="12809" width="13.28515625" style="193" customWidth="1"/>
    <col min="12810" max="12810" width="14" style="193" customWidth="1"/>
    <col min="12811" max="12811" width="11" style="193"/>
    <col min="12812" max="12812" width="13.140625" style="193" bestFit="1" customWidth="1"/>
    <col min="12813" max="13056" width="11" style="193"/>
    <col min="13057" max="13057" width="15.42578125" style="193" customWidth="1"/>
    <col min="13058" max="13058" width="13.7109375" style="193" customWidth="1"/>
    <col min="13059" max="13065" width="13.28515625" style="193" customWidth="1"/>
    <col min="13066" max="13066" width="14" style="193" customWidth="1"/>
    <col min="13067" max="13067" width="11" style="193"/>
    <col min="13068" max="13068" width="13.140625" style="193" bestFit="1" customWidth="1"/>
    <col min="13069" max="13312" width="11" style="193"/>
    <col min="13313" max="13313" width="15.42578125" style="193" customWidth="1"/>
    <col min="13314" max="13314" width="13.7109375" style="193" customWidth="1"/>
    <col min="13315" max="13321" width="13.28515625" style="193" customWidth="1"/>
    <col min="13322" max="13322" width="14" style="193" customWidth="1"/>
    <col min="13323" max="13323" width="11" style="193"/>
    <col min="13324" max="13324" width="13.140625" style="193" bestFit="1" customWidth="1"/>
    <col min="13325" max="13568" width="11" style="193"/>
    <col min="13569" max="13569" width="15.42578125" style="193" customWidth="1"/>
    <col min="13570" max="13570" width="13.7109375" style="193" customWidth="1"/>
    <col min="13571" max="13577" width="13.28515625" style="193" customWidth="1"/>
    <col min="13578" max="13578" width="14" style="193" customWidth="1"/>
    <col min="13579" max="13579" width="11" style="193"/>
    <col min="13580" max="13580" width="13.140625" style="193" bestFit="1" customWidth="1"/>
    <col min="13581" max="13824" width="11" style="193"/>
    <col min="13825" max="13825" width="15.42578125" style="193" customWidth="1"/>
    <col min="13826" max="13826" width="13.7109375" style="193" customWidth="1"/>
    <col min="13827" max="13833" width="13.28515625" style="193" customWidth="1"/>
    <col min="13834" max="13834" width="14" style="193" customWidth="1"/>
    <col min="13835" max="13835" width="11" style="193"/>
    <col min="13836" max="13836" width="13.140625" style="193" bestFit="1" customWidth="1"/>
    <col min="13837" max="14080" width="11" style="193"/>
    <col min="14081" max="14081" width="15.42578125" style="193" customWidth="1"/>
    <col min="14082" max="14082" width="13.7109375" style="193" customWidth="1"/>
    <col min="14083" max="14089" width="13.28515625" style="193" customWidth="1"/>
    <col min="14090" max="14090" width="14" style="193" customWidth="1"/>
    <col min="14091" max="14091" width="11" style="193"/>
    <col min="14092" max="14092" width="13.140625" style="193" bestFit="1" customWidth="1"/>
    <col min="14093" max="14336" width="11" style="193"/>
    <col min="14337" max="14337" width="15.42578125" style="193" customWidth="1"/>
    <col min="14338" max="14338" width="13.7109375" style="193" customWidth="1"/>
    <col min="14339" max="14345" width="13.28515625" style="193" customWidth="1"/>
    <col min="14346" max="14346" width="14" style="193" customWidth="1"/>
    <col min="14347" max="14347" width="11" style="193"/>
    <col min="14348" max="14348" width="13.140625" style="193" bestFit="1" customWidth="1"/>
    <col min="14349" max="14592" width="11" style="193"/>
    <col min="14593" max="14593" width="15.42578125" style="193" customWidth="1"/>
    <col min="14594" max="14594" width="13.7109375" style="193" customWidth="1"/>
    <col min="14595" max="14601" width="13.28515625" style="193" customWidth="1"/>
    <col min="14602" max="14602" width="14" style="193" customWidth="1"/>
    <col min="14603" max="14603" width="11" style="193"/>
    <col min="14604" max="14604" width="13.140625" style="193" bestFit="1" customWidth="1"/>
    <col min="14605" max="14848" width="11" style="193"/>
    <col min="14849" max="14849" width="15.42578125" style="193" customWidth="1"/>
    <col min="14850" max="14850" width="13.7109375" style="193" customWidth="1"/>
    <col min="14851" max="14857" width="13.28515625" style="193" customWidth="1"/>
    <col min="14858" max="14858" width="14" style="193" customWidth="1"/>
    <col min="14859" max="14859" width="11" style="193"/>
    <col min="14860" max="14860" width="13.140625" style="193" bestFit="1" customWidth="1"/>
    <col min="14861" max="15104" width="11" style="193"/>
    <col min="15105" max="15105" width="15.42578125" style="193" customWidth="1"/>
    <col min="15106" max="15106" width="13.7109375" style="193" customWidth="1"/>
    <col min="15107" max="15113" width="13.28515625" style="193" customWidth="1"/>
    <col min="15114" max="15114" width="14" style="193" customWidth="1"/>
    <col min="15115" max="15115" width="11" style="193"/>
    <col min="15116" max="15116" width="13.140625" style="193" bestFit="1" customWidth="1"/>
    <col min="15117" max="15360" width="11" style="193"/>
    <col min="15361" max="15361" width="15.42578125" style="193" customWidth="1"/>
    <col min="15362" max="15362" width="13.7109375" style="193" customWidth="1"/>
    <col min="15363" max="15369" width="13.28515625" style="193" customWidth="1"/>
    <col min="15370" max="15370" width="14" style="193" customWidth="1"/>
    <col min="15371" max="15371" width="11" style="193"/>
    <col min="15372" max="15372" width="13.140625" style="193" bestFit="1" customWidth="1"/>
    <col min="15373" max="15616" width="11" style="193"/>
    <col min="15617" max="15617" width="15.42578125" style="193" customWidth="1"/>
    <col min="15618" max="15618" width="13.7109375" style="193" customWidth="1"/>
    <col min="15619" max="15625" width="13.28515625" style="193" customWidth="1"/>
    <col min="15626" max="15626" width="14" style="193" customWidth="1"/>
    <col min="15627" max="15627" width="11" style="193"/>
    <col min="15628" max="15628" width="13.140625" style="193" bestFit="1" customWidth="1"/>
    <col min="15629" max="15872" width="11" style="193"/>
    <col min="15873" max="15873" width="15.42578125" style="193" customWidth="1"/>
    <col min="15874" max="15874" width="13.7109375" style="193" customWidth="1"/>
    <col min="15875" max="15881" width="13.28515625" style="193" customWidth="1"/>
    <col min="15882" max="15882" width="14" style="193" customWidth="1"/>
    <col min="15883" max="15883" width="11" style="193"/>
    <col min="15884" max="15884" width="13.140625" style="193" bestFit="1" customWidth="1"/>
    <col min="15885" max="16128" width="11" style="193"/>
    <col min="16129" max="16129" width="15.42578125" style="193" customWidth="1"/>
    <col min="16130" max="16130" width="13.7109375" style="193" customWidth="1"/>
    <col min="16131" max="16137" width="13.28515625" style="193" customWidth="1"/>
    <col min="16138" max="16138" width="14" style="193" customWidth="1"/>
    <col min="16139" max="16139" width="11" style="193"/>
    <col min="16140" max="16140" width="13.140625" style="193" bestFit="1" customWidth="1"/>
    <col min="16141" max="16384" width="11" style="193"/>
  </cols>
  <sheetData>
    <row r="2" spans="1:10" s="119" customFormat="1" ht="18" customHeight="1">
      <c r="A2" s="185" t="s">
        <v>569</v>
      </c>
      <c r="B2" s="185"/>
      <c r="C2" s="185"/>
      <c r="D2" s="185"/>
      <c r="E2" s="185"/>
      <c r="F2" s="185"/>
      <c r="G2" s="185"/>
      <c r="H2" s="185"/>
      <c r="I2" s="185"/>
      <c r="J2" s="186"/>
    </row>
    <row r="3" spans="1:10" s="141" customFormat="1" ht="17.25" customHeight="1">
      <c r="A3" s="185" t="s">
        <v>570</v>
      </c>
      <c r="B3" s="185"/>
      <c r="C3" s="185"/>
      <c r="D3" s="185"/>
      <c r="E3" s="185"/>
      <c r="F3" s="185"/>
      <c r="G3" s="185"/>
      <c r="H3" s="185"/>
      <c r="I3" s="185"/>
      <c r="J3" s="186"/>
    </row>
    <row r="4" spans="1:10" s="141" customFormat="1" ht="18" customHeight="1">
      <c r="A4" s="7" t="s">
        <v>571</v>
      </c>
      <c r="B4" s="7"/>
      <c r="C4" s="7"/>
      <c r="D4" s="7"/>
      <c r="E4" s="7"/>
      <c r="F4" s="7"/>
      <c r="G4" s="7"/>
      <c r="H4" s="7"/>
      <c r="I4" s="7"/>
      <c r="J4" s="8"/>
    </row>
    <row r="5" spans="1:10" s="141" customFormat="1" ht="6.75" customHeight="1">
      <c r="A5" s="7"/>
      <c r="B5" s="7"/>
      <c r="C5" s="7"/>
      <c r="D5" s="7"/>
      <c r="E5" s="7"/>
      <c r="F5" s="7"/>
      <c r="G5" s="7"/>
      <c r="H5" s="7"/>
      <c r="I5" s="7"/>
      <c r="J5" s="8"/>
    </row>
    <row r="6" spans="1:10" s="190" customFormat="1" ht="27" customHeight="1">
      <c r="A6" s="187" t="s">
        <v>572</v>
      </c>
      <c r="B6" s="187" t="s">
        <v>34</v>
      </c>
      <c r="C6" s="188" t="s">
        <v>19</v>
      </c>
      <c r="D6" s="188" t="s">
        <v>20</v>
      </c>
      <c r="E6" s="188" t="s">
        <v>21</v>
      </c>
      <c r="F6" s="188" t="s">
        <v>22</v>
      </c>
      <c r="G6" s="188" t="s">
        <v>23</v>
      </c>
      <c r="H6" s="188" t="s">
        <v>24</v>
      </c>
      <c r="I6" s="188" t="s">
        <v>25</v>
      </c>
      <c r="J6" s="189" t="s">
        <v>573</v>
      </c>
    </row>
    <row r="7" spans="1:10" ht="8.25" customHeight="1">
      <c r="A7" s="191"/>
      <c r="B7" s="191"/>
      <c r="C7" s="192"/>
      <c r="D7" s="192"/>
      <c r="E7" s="192"/>
      <c r="F7" s="192"/>
      <c r="G7" s="192"/>
    </row>
    <row r="8" spans="1:10" s="190" customFormat="1" ht="12" customHeight="1">
      <c r="A8" s="194" t="s">
        <v>16</v>
      </c>
      <c r="B8" s="147">
        <f>B28+B48</f>
        <v>3753463</v>
      </c>
      <c r="C8" s="147">
        <f t="shared" ref="C8:J8" si="0">C28+C48</f>
        <v>1195178</v>
      </c>
      <c r="D8" s="147">
        <f t="shared" si="0"/>
        <v>729443</v>
      </c>
      <c r="E8" s="147">
        <f t="shared" si="0"/>
        <v>430575</v>
      </c>
      <c r="F8" s="147">
        <f t="shared" si="0"/>
        <v>380074</v>
      </c>
      <c r="G8" s="147">
        <f t="shared" si="0"/>
        <v>280853</v>
      </c>
      <c r="H8" s="147">
        <f t="shared" si="0"/>
        <v>352923</v>
      </c>
      <c r="I8" s="147">
        <f t="shared" si="0"/>
        <v>315404</v>
      </c>
      <c r="J8" s="147">
        <f t="shared" si="0"/>
        <v>69013</v>
      </c>
    </row>
    <row r="9" spans="1:10" ht="12" customHeight="1">
      <c r="A9" s="129" t="s">
        <v>574</v>
      </c>
      <c r="B9" s="195">
        <f t="shared" ref="B9:J24" si="1">B29+B49</f>
        <v>138706</v>
      </c>
      <c r="C9" s="195">
        <f t="shared" si="1"/>
        <v>39724</v>
      </c>
      <c r="D9" s="195">
        <f t="shared" si="1"/>
        <v>28679</v>
      </c>
      <c r="E9" s="195">
        <f t="shared" si="1"/>
        <v>15485</v>
      </c>
      <c r="F9" s="195">
        <f t="shared" si="1"/>
        <v>13021</v>
      </c>
      <c r="G9" s="195">
        <f t="shared" si="1"/>
        <v>11844</v>
      </c>
      <c r="H9" s="195">
        <f t="shared" si="1"/>
        <v>14391</v>
      </c>
      <c r="I9" s="195">
        <f t="shared" si="1"/>
        <v>14444</v>
      </c>
      <c r="J9" s="195">
        <f t="shared" si="1"/>
        <v>1118</v>
      </c>
    </row>
    <row r="10" spans="1:10" ht="12" customHeight="1">
      <c r="A10" s="129" t="s">
        <v>575</v>
      </c>
      <c r="B10" s="195">
        <f t="shared" si="1"/>
        <v>351606</v>
      </c>
      <c r="C10" s="195">
        <f t="shared" si="1"/>
        <v>104593</v>
      </c>
      <c r="D10" s="195">
        <f t="shared" si="1"/>
        <v>70985</v>
      </c>
      <c r="E10" s="195">
        <f t="shared" si="1"/>
        <v>38729</v>
      </c>
      <c r="F10" s="195">
        <f t="shared" si="1"/>
        <v>34255</v>
      </c>
      <c r="G10" s="195">
        <f t="shared" si="1"/>
        <v>27612</v>
      </c>
      <c r="H10" s="195">
        <f t="shared" si="1"/>
        <v>35523</v>
      </c>
      <c r="I10" s="195">
        <f t="shared" si="1"/>
        <v>34774</v>
      </c>
      <c r="J10" s="195">
        <f t="shared" si="1"/>
        <v>5135</v>
      </c>
    </row>
    <row r="11" spans="1:10" ht="12" customHeight="1">
      <c r="A11" s="129" t="s">
        <v>576</v>
      </c>
      <c r="B11" s="195">
        <f t="shared" si="1"/>
        <v>383929</v>
      </c>
      <c r="C11" s="195">
        <f t="shared" si="1"/>
        <v>117957</v>
      </c>
      <c r="D11" s="195">
        <f t="shared" si="1"/>
        <v>76805</v>
      </c>
      <c r="E11" s="195">
        <f t="shared" si="1"/>
        <v>42733</v>
      </c>
      <c r="F11" s="195">
        <f t="shared" si="1"/>
        <v>37378</v>
      </c>
      <c r="G11" s="195">
        <f t="shared" si="1"/>
        <v>29411</v>
      </c>
      <c r="H11" s="195">
        <f t="shared" si="1"/>
        <v>37119</v>
      </c>
      <c r="I11" s="195">
        <f t="shared" si="1"/>
        <v>36261</v>
      </c>
      <c r="J11" s="195">
        <f t="shared" si="1"/>
        <v>6265</v>
      </c>
    </row>
    <row r="12" spans="1:10" ht="12" customHeight="1">
      <c r="A12" s="129" t="s">
        <v>577</v>
      </c>
      <c r="B12" s="195">
        <f t="shared" si="1"/>
        <v>391200</v>
      </c>
      <c r="C12" s="195">
        <f t="shared" si="1"/>
        <v>121209</v>
      </c>
      <c r="D12" s="195">
        <f t="shared" si="1"/>
        <v>77304</v>
      </c>
      <c r="E12" s="195">
        <f t="shared" si="1"/>
        <v>45046</v>
      </c>
      <c r="F12" s="195">
        <f t="shared" si="1"/>
        <v>39188</v>
      </c>
      <c r="G12" s="195">
        <f t="shared" si="1"/>
        <v>29432</v>
      </c>
      <c r="H12" s="195">
        <f t="shared" si="1"/>
        <v>37195</v>
      </c>
      <c r="I12" s="195">
        <f t="shared" si="1"/>
        <v>35094</v>
      </c>
      <c r="J12" s="195">
        <f t="shared" si="1"/>
        <v>6732</v>
      </c>
    </row>
    <row r="13" spans="1:10" ht="12" customHeight="1">
      <c r="A13" s="129" t="s">
        <v>578</v>
      </c>
      <c r="B13" s="195">
        <f t="shared" si="1"/>
        <v>399263</v>
      </c>
      <c r="C13" s="195">
        <f t="shared" si="1"/>
        <v>125752</v>
      </c>
      <c r="D13" s="195">
        <f t="shared" si="1"/>
        <v>79203</v>
      </c>
      <c r="E13" s="195">
        <f t="shared" si="1"/>
        <v>46886</v>
      </c>
      <c r="F13" s="195">
        <f t="shared" si="1"/>
        <v>40207</v>
      </c>
      <c r="G13" s="195">
        <f t="shared" si="1"/>
        <v>29131</v>
      </c>
      <c r="H13" s="195">
        <f t="shared" si="1"/>
        <v>36972</v>
      </c>
      <c r="I13" s="195">
        <f t="shared" si="1"/>
        <v>33430</v>
      </c>
      <c r="J13" s="195">
        <f t="shared" si="1"/>
        <v>7682</v>
      </c>
    </row>
    <row r="14" spans="1:10" ht="12" customHeight="1">
      <c r="A14" s="129" t="s">
        <v>579</v>
      </c>
      <c r="B14" s="195">
        <f t="shared" si="1"/>
        <v>371913</v>
      </c>
      <c r="C14" s="195">
        <f t="shared" si="1"/>
        <v>117091</v>
      </c>
      <c r="D14" s="195">
        <f t="shared" si="1"/>
        <v>71770</v>
      </c>
      <c r="E14" s="195">
        <f t="shared" si="1"/>
        <v>42255</v>
      </c>
      <c r="F14" s="195">
        <f t="shared" si="1"/>
        <v>38834</v>
      </c>
      <c r="G14" s="195">
        <f>G34+G54</f>
        <v>27651</v>
      </c>
      <c r="H14" s="195">
        <f t="shared" si="1"/>
        <v>34971</v>
      </c>
      <c r="I14" s="195">
        <f t="shared" si="1"/>
        <v>30474</v>
      </c>
      <c r="J14" s="195">
        <f t="shared" si="1"/>
        <v>8867</v>
      </c>
    </row>
    <row r="15" spans="1:10" ht="12" customHeight="1">
      <c r="A15" s="129" t="s">
        <v>580</v>
      </c>
      <c r="B15" s="195">
        <f t="shared" si="1"/>
        <v>319890</v>
      </c>
      <c r="C15" s="195">
        <f t="shared" si="1"/>
        <v>101514</v>
      </c>
      <c r="D15" s="195">
        <f t="shared" si="1"/>
        <v>59808</v>
      </c>
      <c r="E15" s="195">
        <f t="shared" si="1"/>
        <v>37252</v>
      </c>
      <c r="F15" s="195">
        <f t="shared" si="1"/>
        <v>34138</v>
      </c>
      <c r="G15" s="195">
        <f t="shared" si="1"/>
        <v>23904</v>
      </c>
      <c r="H15" s="195">
        <f t="shared" si="1"/>
        <v>29507</v>
      </c>
      <c r="I15" s="195">
        <f t="shared" si="1"/>
        <v>25265</v>
      </c>
      <c r="J15" s="195">
        <f t="shared" si="1"/>
        <v>8502</v>
      </c>
    </row>
    <row r="16" spans="1:10" ht="12" customHeight="1">
      <c r="A16" s="129" t="s">
        <v>581</v>
      </c>
      <c r="B16" s="195">
        <f t="shared" si="1"/>
        <v>271218</v>
      </c>
      <c r="C16" s="195">
        <f t="shared" si="1"/>
        <v>84630</v>
      </c>
      <c r="D16" s="195">
        <f t="shared" si="1"/>
        <v>50198</v>
      </c>
      <c r="E16" s="195">
        <f t="shared" si="1"/>
        <v>32390</v>
      </c>
      <c r="F16" s="195">
        <f t="shared" si="1"/>
        <v>28266</v>
      </c>
      <c r="G16" s="195">
        <f t="shared" si="1"/>
        <v>20156</v>
      </c>
      <c r="H16" s="195">
        <f t="shared" si="1"/>
        <v>25824</v>
      </c>
      <c r="I16" s="195">
        <f t="shared" si="1"/>
        <v>22931</v>
      </c>
      <c r="J16" s="195">
        <f t="shared" si="1"/>
        <v>6823</v>
      </c>
    </row>
    <row r="17" spans="1:10" ht="12" customHeight="1">
      <c r="A17" s="129" t="s">
        <v>582</v>
      </c>
      <c r="B17" s="195">
        <f t="shared" si="1"/>
        <v>267847</v>
      </c>
      <c r="C17" s="195">
        <f t="shared" si="1"/>
        <v>85447</v>
      </c>
      <c r="D17" s="195">
        <f t="shared" si="1"/>
        <v>51124</v>
      </c>
      <c r="E17" s="195">
        <f t="shared" si="1"/>
        <v>32048</v>
      </c>
      <c r="F17" s="195">
        <f t="shared" si="1"/>
        <v>26841</v>
      </c>
      <c r="G17" s="195">
        <f t="shared" si="1"/>
        <v>19707</v>
      </c>
      <c r="H17" s="195">
        <f t="shared" si="1"/>
        <v>25485</v>
      </c>
      <c r="I17" s="195">
        <f t="shared" si="1"/>
        <v>21545</v>
      </c>
      <c r="J17" s="195">
        <f t="shared" si="1"/>
        <v>5650</v>
      </c>
    </row>
    <row r="18" spans="1:10" ht="12" customHeight="1">
      <c r="A18" s="129" t="s">
        <v>583</v>
      </c>
      <c r="B18" s="195">
        <f t="shared" si="1"/>
        <v>256759</v>
      </c>
      <c r="C18" s="195">
        <f t="shared" si="1"/>
        <v>84886</v>
      </c>
      <c r="D18" s="195">
        <f t="shared" si="1"/>
        <v>49743</v>
      </c>
      <c r="E18" s="195">
        <f t="shared" si="1"/>
        <v>30265</v>
      </c>
      <c r="F18" s="195">
        <f t="shared" si="1"/>
        <v>26082</v>
      </c>
      <c r="G18" s="195">
        <f t="shared" si="1"/>
        <v>18424</v>
      </c>
      <c r="H18" s="195">
        <f t="shared" si="1"/>
        <v>23209</v>
      </c>
      <c r="I18" s="195">
        <f t="shared" si="1"/>
        <v>19504</v>
      </c>
      <c r="J18" s="195">
        <f t="shared" si="1"/>
        <v>4646</v>
      </c>
    </row>
    <row r="19" spans="1:10" ht="12" customHeight="1">
      <c r="A19" s="129" t="s">
        <v>584</v>
      </c>
      <c r="B19" s="195">
        <f t="shared" si="1"/>
        <v>213664</v>
      </c>
      <c r="C19" s="195">
        <f t="shared" si="1"/>
        <v>72898</v>
      </c>
      <c r="D19" s="195">
        <f t="shared" si="1"/>
        <v>41051</v>
      </c>
      <c r="E19" s="195">
        <f t="shared" si="1"/>
        <v>24597</v>
      </c>
      <c r="F19" s="195">
        <f t="shared" si="1"/>
        <v>21880</v>
      </c>
      <c r="G19" s="195">
        <f t="shared" si="1"/>
        <v>15320</v>
      </c>
      <c r="H19" s="195">
        <f t="shared" si="1"/>
        <v>19110</v>
      </c>
      <c r="I19" s="195">
        <f t="shared" si="1"/>
        <v>15608</v>
      </c>
      <c r="J19" s="195">
        <f t="shared" si="1"/>
        <v>3200</v>
      </c>
    </row>
    <row r="20" spans="1:10" ht="12" customHeight="1">
      <c r="A20" s="129" t="s">
        <v>585</v>
      </c>
      <c r="B20" s="195">
        <f t="shared" si="1"/>
        <v>158665</v>
      </c>
      <c r="C20" s="195">
        <f t="shared" si="1"/>
        <v>55975</v>
      </c>
      <c r="D20" s="195">
        <f t="shared" si="1"/>
        <v>29345</v>
      </c>
      <c r="E20" s="195">
        <f t="shared" si="1"/>
        <v>17809</v>
      </c>
      <c r="F20" s="195">
        <f t="shared" si="1"/>
        <v>16659</v>
      </c>
      <c r="G20" s="195">
        <f t="shared" si="1"/>
        <v>11284</v>
      </c>
      <c r="H20" s="195">
        <f t="shared" si="1"/>
        <v>14020</v>
      </c>
      <c r="I20" s="195">
        <f t="shared" si="1"/>
        <v>11579</v>
      </c>
      <c r="J20" s="195">
        <f t="shared" si="1"/>
        <v>1994</v>
      </c>
    </row>
    <row r="21" spans="1:10" ht="12" customHeight="1">
      <c r="A21" s="129" t="s">
        <v>586</v>
      </c>
      <c r="B21" s="195">
        <f t="shared" si="1"/>
        <v>105191</v>
      </c>
      <c r="C21" s="195">
        <f t="shared" si="1"/>
        <v>38276</v>
      </c>
      <c r="D21" s="195">
        <f t="shared" si="1"/>
        <v>19657</v>
      </c>
      <c r="E21" s="195">
        <f t="shared" si="1"/>
        <v>11413</v>
      </c>
      <c r="F21" s="195">
        <f t="shared" si="1"/>
        <v>10870</v>
      </c>
      <c r="G21" s="195">
        <f t="shared" si="1"/>
        <v>7528</v>
      </c>
      <c r="H21" s="195">
        <f t="shared" si="1"/>
        <v>9108</v>
      </c>
      <c r="I21" s="195">
        <f t="shared" si="1"/>
        <v>7177</v>
      </c>
      <c r="J21" s="195">
        <f t="shared" si="1"/>
        <v>1162</v>
      </c>
    </row>
    <row r="22" spans="1:10" ht="12" customHeight="1">
      <c r="A22" s="129" t="s">
        <v>587</v>
      </c>
      <c r="B22" s="195">
        <f t="shared" si="1"/>
        <v>65779</v>
      </c>
      <c r="C22" s="195">
        <f t="shared" si="1"/>
        <v>23836</v>
      </c>
      <c r="D22" s="195">
        <f t="shared" si="1"/>
        <v>12736</v>
      </c>
      <c r="E22" s="195">
        <f t="shared" si="1"/>
        <v>7503</v>
      </c>
      <c r="F22" s="195">
        <f t="shared" si="1"/>
        <v>6698</v>
      </c>
      <c r="G22" s="195">
        <f t="shared" si="1"/>
        <v>4780</v>
      </c>
      <c r="H22" s="195">
        <f t="shared" si="1"/>
        <v>5584</v>
      </c>
      <c r="I22" s="195">
        <f t="shared" si="1"/>
        <v>4010</v>
      </c>
      <c r="J22" s="195">
        <f t="shared" si="1"/>
        <v>632</v>
      </c>
    </row>
    <row r="23" spans="1:10" ht="12" customHeight="1">
      <c r="A23" s="129" t="s">
        <v>588</v>
      </c>
      <c r="B23" s="195">
        <f t="shared" si="1"/>
        <v>36255</v>
      </c>
      <c r="C23" s="195">
        <f t="shared" si="1"/>
        <v>13186</v>
      </c>
      <c r="D23" s="195">
        <f t="shared" si="1"/>
        <v>7005</v>
      </c>
      <c r="E23" s="195">
        <f t="shared" si="1"/>
        <v>3948</v>
      </c>
      <c r="F23" s="195">
        <f t="shared" si="1"/>
        <v>3583</v>
      </c>
      <c r="G23" s="195">
        <f t="shared" si="1"/>
        <v>2872</v>
      </c>
      <c r="H23" s="195">
        <f t="shared" si="1"/>
        <v>3166</v>
      </c>
      <c r="I23" s="195">
        <f t="shared" si="1"/>
        <v>2140</v>
      </c>
      <c r="J23" s="195">
        <f t="shared" si="1"/>
        <v>355</v>
      </c>
    </row>
    <row r="24" spans="1:10" ht="12" customHeight="1">
      <c r="A24" s="129" t="s">
        <v>589</v>
      </c>
      <c r="B24" s="195">
        <f t="shared" si="1"/>
        <v>15770</v>
      </c>
      <c r="C24" s="195">
        <f t="shared" si="1"/>
        <v>5963</v>
      </c>
      <c r="D24" s="195">
        <f t="shared" si="1"/>
        <v>2971</v>
      </c>
      <c r="E24" s="195">
        <f t="shared" si="1"/>
        <v>1662</v>
      </c>
      <c r="F24" s="195">
        <f t="shared" si="1"/>
        <v>1581</v>
      </c>
      <c r="G24" s="195">
        <f t="shared" si="1"/>
        <v>1270</v>
      </c>
      <c r="H24" s="195">
        <f t="shared" si="1"/>
        <v>1307</v>
      </c>
      <c r="I24" s="195">
        <f t="shared" si="1"/>
        <v>860</v>
      </c>
      <c r="J24" s="195">
        <f t="shared" si="1"/>
        <v>156</v>
      </c>
    </row>
    <row r="25" spans="1:10" ht="12" customHeight="1">
      <c r="A25" s="129" t="s">
        <v>590</v>
      </c>
      <c r="B25" s="195">
        <f t="shared" ref="B25:J26" si="2">B45+B65</f>
        <v>4910</v>
      </c>
      <c r="C25" s="195">
        <f t="shared" si="2"/>
        <v>1907</v>
      </c>
      <c r="D25" s="195">
        <f t="shared" si="2"/>
        <v>887</v>
      </c>
      <c r="E25" s="195">
        <f t="shared" si="2"/>
        <v>472</v>
      </c>
      <c r="F25" s="195">
        <f t="shared" si="2"/>
        <v>502</v>
      </c>
      <c r="G25" s="195">
        <f t="shared" si="2"/>
        <v>433</v>
      </c>
      <c r="H25" s="195">
        <f t="shared" si="2"/>
        <v>370</v>
      </c>
      <c r="I25" s="195">
        <f t="shared" si="2"/>
        <v>263</v>
      </c>
      <c r="J25" s="195">
        <f t="shared" si="2"/>
        <v>76</v>
      </c>
    </row>
    <row r="26" spans="1:10" ht="12" customHeight="1">
      <c r="A26" s="129" t="s">
        <v>591</v>
      </c>
      <c r="B26" s="195">
        <f t="shared" si="2"/>
        <v>898</v>
      </c>
      <c r="C26" s="195">
        <f t="shared" si="2"/>
        <v>334</v>
      </c>
      <c r="D26" s="195">
        <f t="shared" si="2"/>
        <v>172</v>
      </c>
      <c r="E26" s="195">
        <f t="shared" si="2"/>
        <v>82</v>
      </c>
      <c r="F26" s="195">
        <f t="shared" si="2"/>
        <v>91</v>
      </c>
      <c r="G26" s="195">
        <f t="shared" si="2"/>
        <v>94</v>
      </c>
      <c r="H26" s="195">
        <f t="shared" si="2"/>
        <v>62</v>
      </c>
      <c r="I26" s="195">
        <f t="shared" si="2"/>
        <v>45</v>
      </c>
      <c r="J26" s="195">
        <f t="shared" si="2"/>
        <v>18</v>
      </c>
    </row>
    <row r="27" spans="1:10" ht="8.25" customHeight="1">
      <c r="A27" s="196"/>
      <c r="B27" s="197"/>
      <c r="C27" s="197"/>
      <c r="D27" s="197"/>
      <c r="E27" s="197"/>
      <c r="F27" s="197"/>
      <c r="G27" s="197"/>
      <c r="H27" s="197"/>
      <c r="I27" s="197"/>
      <c r="J27" s="197"/>
    </row>
    <row r="28" spans="1:10" s="190" customFormat="1" ht="12" customHeight="1">
      <c r="A28" s="194" t="s">
        <v>17</v>
      </c>
      <c r="B28" s="147">
        <f>SUM(C28:J28)</f>
        <v>1861295</v>
      </c>
      <c r="C28" s="147">
        <f t="shared" ref="C28:J28" si="3">SUM(C29:C46)</f>
        <v>580708</v>
      </c>
      <c r="D28" s="147">
        <f t="shared" si="3"/>
        <v>366897</v>
      </c>
      <c r="E28" s="147">
        <f t="shared" si="3"/>
        <v>212728</v>
      </c>
      <c r="F28" s="147">
        <f t="shared" si="3"/>
        <v>185898</v>
      </c>
      <c r="G28" s="147">
        <f t="shared" si="3"/>
        <v>140949</v>
      </c>
      <c r="H28" s="147">
        <f t="shared" si="3"/>
        <v>179271</v>
      </c>
      <c r="I28" s="147">
        <f t="shared" si="3"/>
        <v>160424</v>
      </c>
      <c r="J28" s="147">
        <f t="shared" si="3"/>
        <v>34420</v>
      </c>
    </row>
    <row r="29" spans="1:10" ht="12" customHeight="1">
      <c r="A29" s="129" t="s">
        <v>574</v>
      </c>
      <c r="B29" s="195">
        <f t="shared" ref="B29:B46" si="4">SUM(C29:J29)</f>
        <v>70863</v>
      </c>
      <c r="C29" s="195">
        <v>20332</v>
      </c>
      <c r="D29" s="195">
        <v>14703</v>
      </c>
      <c r="E29" s="195">
        <v>7836</v>
      </c>
      <c r="F29" s="195">
        <v>6589</v>
      </c>
      <c r="G29" s="195">
        <v>6084</v>
      </c>
      <c r="H29" s="195">
        <v>7434</v>
      </c>
      <c r="I29" s="195">
        <v>7312</v>
      </c>
      <c r="J29" s="195">
        <v>573</v>
      </c>
    </row>
    <row r="30" spans="1:10" ht="12" customHeight="1">
      <c r="A30" s="129" t="s">
        <v>592</v>
      </c>
      <c r="B30" s="195">
        <f t="shared" si="4"/>
        <v>179254</v>
      </c>
      <c r="C30" s="195">
        <v>53306</v>
      </c>
      <c r="D30" s="195">
        <v>36441</v>
      </c>
      <c r="E30" s="195">
        <v>19750</v>
      </c>
      <c r="F30" s="195">
        <v>17371</v>
      </c>
      <c r="G30" s="195">
        <v>14089</v>
      </c>
      <c r="H30" s="195">
        <v>18241</v>
      </c>
      <c r="I30" s="195">
        <v>17610</v>
      </c>
      <c r="J30" s="195">
        <v>2446</v>
      </c>
    </row>
    <row r="31" spans="1:10" ht="12" customHeight="1">
      <c r="A31" s="129" t="s">
        <v>576</v>
      </c>
      <c r="B31" s="195">
        <f t="shared" si="4"/>
        <v>194830</v>
      </c>
      <c r="C31" s="195">
        <v>59646</v>
      </c>
      <c r="D31" s="195">
        <v>39636</v>
      </c>
      <c r="E31" s="195">
        <v>21775</v>
      </c>
      <c r="F31" s="195">
        <v>18987</v>
      </c>
      <c r="G31" s="195">
        <v>14836</v>
      </c>
      <c r="H31" s="195">
        <v>18634</v>
      </c>
      <c r="I31" s="195">
        <v>18281</v>
      </c>
      <c r="J31" s="195">
        <v>3035</v>
      </c>
    </row>
    <row r="32" spans="1:10" ht="12" customHeight="1">
      <c r="A32" s="129" t="s">
        <v>577</v>
      </c>
      <c r="B32" s="195">
        <f t="shared" si="4"/>
        <v>197876</v>
      </c>
      <c r="C32" s="195">
        <v>61001</v>
      </c>
      <c r="D32" s="195">
        <v>39865</v>
      </c>
      <c r="E32" s="195">
        <v>22749</v>
      </c>
      <c r="F32" s="195">
        <v>19772</v>
      </c>
      <c r="G32" s="195">
        <v>14904</v>
      </c>
      <c r="H32" s="195">
        <v>18739</v>
      </c>
      <c r="I32" s="195">
        <v>17657</v>
      </c>
      <c r="J32" s="195">
        <v>3189</v>
      </c>
    </row>
    <row r="33" spans="1:10" ht="12" customHeight="1">
      <c r="A33" s="129" t="s">
        <v>578</v>
      </c>
      <c r="B33" s="195">
        <f t="shared" si="4"/>
        <v>201611</v>
      </c>
      <c r="C33" s="195">
        <v>63088</v>
      </c>
      <c r="D33" s="195">
        <v>40791</v>
      </c>
      <c r="E33" s="195">
        <v>23697</v>
      </c>
      <c r="F33" s="195">
        <v>20267</v>
      </c>
      <c r="G33" s="195">
        <v>14723</v>
      </c>
      <c r="H33" s="195">
        <v>18539</v>
      </c>
      <c r="I33" s="195">
        <v>16661</v>
      </c>
      <c r="J33" s="195">
        <v>3845</v>
      </c>
    </row>
    <row r="34" spans="1:10" ht="12" customHeight="1">
      <c r="A34" s="129" t="s">
        <v>579</v>
      </c>
      <c r="B34" s="195">
        <f t="shared" si="4"/>
        <v>186760</v>
      </c>
      <c r="C34" s="195">
        <v>58224</v>
      </c>
      <c r="D34" s="195">
        <v>36559</v>
      </c>
      <c r="E34" s="195">
        <v>21147</v>
      </c>
      <c r="F34" s="195">
        <v>19338</v>
      </c>
      <c r="G34" s="195">
        <v>13974</v>
      </c>
      <c r="H34" s="195">
        <v>17561</v>
      </c>
      <c r="I34" s="195">
        <v>15225</v>
      </c>
      <c r="J34" s="195">
        <v>4732</v>
      </c>
    </row>
    <row r="35" spans="1:10" ht="12" customHeight="1">
      <c r="A35" s="129" t="s">
        <v>580</v>
      </c>
      <c r="B35" s="195">
        <f t="shared" si="4"/>
        <v>159577</v>
      </c>
      <c r="C35" s="195">
        <v>50348</v>
      </c>
      <c r="D35" s="195">
        <v>30303</v>
      </c>
      <c r="E35" s="195">
        <v>18279</v>
      </c>
      <c r="F35" s="195">
        <v>16858</v>
      </c>
      <c r="G35" s="195">
        <v>11883</v>
      </c>
      <c r="H35" s="195">
        <v>14800</v>
      </c>
      <c r="I35" s="195">
        <v>12669</v>
      </c>
      <c r="J35" s="195">
        <v>4437</v>
      </c>
    </row>
    <row r="36" spans="1:10" ht="12" customHeight="1">
      <c r="A36" s="129" t="s">
        <v>581</v>
      </c>
      <c r="B36" s="195">
        <f t="shared" si="4"/>
        <v>134633</v>
      </c>
      <c r="C36" s="195">
        <v>41270</v>
      </c>
      <c r="D36" s="195">
        <v>24907</v>
      </c>
      <c r="E36" s="195">
        <v>15797</v>
      </c>
      <c r="F36" s="195">
        <v>13915</v>
      </c>
      <c r="G36" s="195">
        <v>10126</v>
      </c>
      <c r="H36" s="195">
        <v>13229</v>
      </c>
      <c r="I36" s="195">
        <v>11835</v>
      </c>
      <c r="J36" s="195">
        <v>3554</v>
      </c>
    </row>
    <row r="37" spans="1:10" ht="12" customHeight="1">
      <c r="A37" s="129" t="s">
        <v>582</v>
      </c>
      <c r="B37" s="195">
        <f t="shared" si="4"/>
        <v>131944</v>
      </c>
      <c r="C37" s="195">
        <v>41057</v>
      </c>
      <c r="D37" s="195">
        <v>25284</v>
      </c>
      <c r="E37" s="195">
        <v>15519</v>
      </c>
      <c r="F37" s="195">
        <v>13004</v>
      </c>
      <c r="G37" s="195">
        <v>9922</v>
      </c>
      <c r="H37" s="195">
        <v>13075</v>
      </c>
      <c r="I37" s="195">
        <v>11147</v>
      </c>
      <c r="J37" s="195">
        <v>2936</v>
      </c>
    </row>
    <row r="38" spans="1:10" ht="12" customHeight="1">
      <c r="A38" s="129" t="s">
        <v>583</v>
      </c>
      <c r="B38" s="195">
        <f t="shared" si="4"/>
        <v>125528</v>
      </c>
      <c r="C38" s="195">
        <v>40257</v>
      </c>
      <c r="D38" s="195">
        <v>24355</v>
      </c>
      <c r="E38" s="195">
        <v>14826</v>
      </c>
      <c r="F38" s="195">
        <v>12351</v>
      </c>
      <c r="G38" s="195">
        <v>9290</v>
      </c>
      <c r="H38" s="195">
        <v>12016</v>
      </c>
      <c r="I38" s="195">
        <v>10108</v>
      </c>
      <c r="J38" s="195">
        <v>2325</v>
      </c>
    </row>
    <row r="39" spans="1:10" ht="12" customHeight="1">
      <c r="A39" s="129" t="s">
        <v>584</v>
      </c>
      <c r="B39" s="195">
        <f t="shared" si="4"/>
        <v>102764</v>
      </c>
      <c r="C39" s="195">
        <v>33379</v>
      </c>
      <c r="D39" s="195">
        <v>20166</v>
      </c>
      <c r="E39" s="195">
        <v>11816</v>
      </c>
      <c r="F39" s="195">
        <v>10147</v>
      </c>
      <c r="G39" s="195">
        <v>7664</v>
      </c>
      <c r="H39" s="195">
        <v>9878</v>
      </c>
      <c r="I39" s="195">
        <v>8206</v>
      </c>
      <c r="J39" s="195">
        <v>1508</v>
      </c>
    </row>
    <row r="40" spans="1:10" ht="12" customHeight="1">
      <c r="A40" s="129" t="s">
        <v>585</v>
      </c>
      <c r="B40" s="195">
        <f t="shared" si="4"/>
        <v>74660</v>
      </c>
      <c r="C40" s="195">
        <v>24837</v>
      </c>
      <c r="D40" s="195">
        <v>14101</v>
      </c>
      <c r="E40" s="195">
        <v>8332</v>
      </c>
      <c r="F40" s="195">
        <v>7564</v>
      </c>
      <c r="G40" s="195">
        <v>5569</v>
      </c>
      <c r="H40" s="195">
        <v>7227</v>
      </c>
      <c r="I40" s="195">
        <v>6119</v>
      </c>
      <c r="J40" s="195">
        <v>911</v>
      </c>
    </row>
    <row r="41" spans="1:10" ht="12" customHeight="1">
      <c r="A41" s="129" t="s">
        <v>586</v>
      </c>
      <c r="B41" s="195">
        <f t="shared" si="4"/>
        <v>48345</v>
      </c>
      <c r="C41" s="195">
        <v>16385</v>
      </c>
      <c r="D41" s="195">
        <v>9237</v>
      </c>
      <c r="E41" s="195">
        <v>5237</v>
      </c>
      <c r="F41" s="195">
        <v>4791</v>
      </c>
      <c r="G41" s="195">
        <v>3599</v>
      </c>
      <c r="H41" s="195">
        <v>4712</v>
      </c>
      <c r="I41" s="195">
        <v>3870</v>
      </c>
      <c r="J41" s="195">
        <v>514</v>
      </c>
    </row>
    <row r="42" spans="1:10" ht="12" customHeight="1">
      <c r="A42" s="129" t="s">
        <v>587</v>
      </c>
      <c r="B42" s="195">
        <f t="shared" si="4"/>
        <v>29266</v>
      </c>
      <c r="C42" s="195">
        <v>9861</v>
      </c>
      <c r="D42" s="195">
        <v>5865</v>
      </c>
      <c r="E42" s="195">
        <v>3399</v>
      </c>
      <c r="F42" s="195">
        <v>2787</v>
      </c>
      <c r="G42" s="195">
        <v>2231</v>
      </c>
      <c r="H42" s="195">
        <v>2792</v>
      </c>
      <c r="I42" s="195">
        <v>2086</v>
      </c>
      <c r="J42" s="195">
        <v>245</v>
      </c>
    </row>
    <row r="43" spans="1:10" ht="12" customHeight="1">
      <c r="A43" s="129" t="s">
        <v>588</v>
      </c>
      <c r="B43" s="195">
        <f t="shared" si="4"/>
        <v>15290</v>
      </c>
      <c r="C43" s="195">
        <v>5035</v>
      </c>
      <c r="D43" s="195">
        <v>3070</v>
      </c>
      <c r="E43" s="195">
        <v>1709</v>
      </c>
      <c r="F43" s="195">
        <v>1414</v>
      </c>
      <c r="G43" s="195">
        <v>1299</v>
      </c>
      <c r="H43" s="195">
        <v>1582</v>
      </c>
      <c r="I43" s="195">
        <v>1073</v>
      </c>
      <c r="J43" s="195">
        <v>108</v>
      </c>
    </row>
    <row r="44" spans="1:10" ht="12" customHeight="1">
      <c r="A44" s="129" t="s">
        <v>589</v>
      </c>
      <c r="B44" s="195">
        <f t="shared" si="4"/>
        <v>6046</v>
      </c>
      <c r="C44" s="195">
        <v>2044</v>
      </c>
      <c r="D44" s="195">
        <v>1169</v>
      </c>
      <c r="E44" s="195">
        <v>665</v>
      </c>
      <c r="F44" s="195">
        <v>553</v>
      </c>
      <c r="G44" s="195">
        <v>552</v>
      </c>
      <c r="H44" s="195">
        <v>612</v>
      </c>
      <c r="I44" s="195">
        <v>415</v>
      </c>
      <c r="J44" s="195">
        <v>36</v>
      </c>
    </row>
    <row r="45" spans="1:10" ht="12" customHeight="1">
      <c r="A45" s="129" t="s">
        <v>590</v>
      </c>
      <c r="B45" s="195">
        <f t="shared" si="4"/>
        <v>1760</v>
      </c>
      <c r="C45" s="195">
        <v>558</v>
      </c>
      <c r="D45" s="195">
        <v>371</v>
      </c>
      <c r="E45" s="195">
        <v>174</v>
      </c>
      <c r="F45" s="195">
        <v>162</v>
      </c>
      <c r="G45" s="195">
        <v>169</v>
      </c>
      <c r="H45" s="195">
        <v>171</v>
      </c>
      <c r="I45" s="195">
        <v>133</v>
      </c>
      <c r="J45" s="195">
        <v>22</v>
      </c>
    </row>
    <row r="46" spans="1:10" ht="12" customHeight="1">
      <c r="A46" s="129" t="s">
        <v>591</v>
      </c>
      <c r="B46" s="195">
        <f t="shared" si="4"/>
        <v>288</v>
      </c>
      <c r="C46" s="195">
        <v>80</v>
      </c>
      <c r="D46" s="195">
        <v>74</v>
      </c>
      <c r="E46" s="195">
        <v>21</v>
      </c>
      <c r="F46" s="195">
        <v>28</v>
      </c>
      <c r="G46" s="195">
        <v>35</v>
      </c>
      <c r="H46" s="195">
        <v>29</v>
      </c>
      <c r="I46" s="195">
        <v>17</v>
      </c>
      <c r="J46" s="195">
        <v>4</v>
      </c>
    </row>
    <row r="47" spans="1:10" ht="8.25" customHeight="1">
      <c r="A47" s="119"/>
      <c r="B47" s="198"/>
      <c r="C47" s="198"/>
      <c r="D47" s="198"/>
      <c r="E47" s="198"/>
      <c r="F47" s="198"/>
      <c r="G47" s="198"/>
      <c r="H47" s="198"/>
      <c r="I47" s="198"/>
      <c r="J47" s="198"/>
    </row>
    <row r="48" spans="1:10" s="190" customFormat="1" ht="12" customHeight="1">
      <c r="A48" s="194" t="s">
        <v>18</v>
      </c>
      <c r="B48" s="147">
        <f>SUM(C48:J48)</f>
        <v>1892168</v>
      </c>
      <c r="C48" s="147">
        <f t="shared" ref="C48:J48" si="5">SUM(C49:C66)</f>
        <v>614470</v>
      </c>
      <c r="D48" s="147">
        <f t="shared" si="5"/>
        <v>362546</v>
      </c>
      <c r="E48" s="147">
        <f t="shared" si="5"/>
        <v>217847</v>
      </c>
      <c r="F48" s="147">
        <f t="shared" si="5"/>
        <v>194176</v>
      </c>
      <c r="G48" s="147">
        <f t="shared" si="5"/>
        <v>139904</v>
      </c>
      <c r="H48" s="147">
        <f t="shared" si="5"/>
        <v>173652</v>
      </c>
      <c r="I48" s="147">
        <f t="shared" si="5"/>
        <v>154980</v>
      </c>
      <c r="J48" s="147">
        <f t="shared" si="5"/>
        <v>34593</v>
      </c>
    </row>
    <row r="49" spans="1:10" ht="12" customHeight="1">
      <c r="A49" s="129" t="s">
        <v>574</v>
      </c>
      <c r="B49" s="195">
        <f t="shared" ref="B49:B66" si="6">SUM(C49:J49)</f>
        <v>67843</v>
      </c>
      <c r="C49" s="195">
        <v>19392</v>
      </c>
      <c r="D49" s="195">
        <v>13976</v>
      </c>
      <c r="E49" s="195">
        <v>7649</v>
      </c>
      <c r="F49" s="195">
        <v>6432</v>
      </c>
      <c r="G49" s="195">
        <v>5760</v>
      </c>
      <c r="H49" s="195">
        <v>6957</v>
      </c>
      <c r="I49" s="195">
        <v>7132</v>
      </c>
      <c r="J49" s="195">
        <v>545</v>
      </c>
    </row>
    <row r="50" spans="1:10" ht="12" customHeight="1">
      <c r="A50" s="129" t="s">
        <v>592</v>
      </c>
      <c r="B50" s="195">
        <f t="shared" si="6"/>
        <v>172352</v>
      </c>
      <c r="C50" s="195">
        <v>51287</v>
      </c>
      <c r="D50" s="195">
        <v>34544</v>
      </c>
      <c r="E50" s="195">
        <v>18979</v>
      </c>
      <c r="F50" s="195">
        <v>16884</v>
      </c>
      <c r="G50" s="195">
        <v>13523</v>
      </c>
      <c r="H50" s="195">
        <v>17282</v>
      </c>
      <c r="I50" s="195">
        <v>17164</v>
      </c>
      <c r="J50" s="195">
        <v>2689</v>
      </c>
    </row>
    <row r="51" spans="1:10" ht="12" customHeight="1">
      <c r="A51" s="129" t="s">
        <v>576</v>
      </c>
      <c r="B51" s="195">
        <f t="shared" si="6"/>
        <v>189099</v>
      </c>
      <c r="C51" s="195">
        <v>58311</v>
      </c>
      <c r="D51" s="195">
        <v>37169</v>
      </c>
      <c r="E51" s="195">
        <v>20958</v>
      </c>
      <c r="F51" s="195">
        <v>18391</v>
      </c>
      <c r="G51" s="195">
        <v>14575</v>
      </c>
      <c r="H51" s="195">
        <v>18485</v>
      </c>
      <c r="I51" s="195">
        <v>17980</v>
      </c>
      <c r="J51" s="195">
        <v>3230</v>
      </c>
    </row>
    <row r="52" spans="1:10" ht="12" customHeight="1">
      <c r="A52" s="129" t="s">
        <v>577</v>
      </c>
      <c r="B52" s="195">
        <f t="shared" si="6"/>
        <v>193324</v>
      </c>
      <c r="C52" s="195">
        <v>60208</v>
      </c>
      <c r="D52" s="195">
        <v>37439</v>
      </c>
      <c r="E52" s="195">
        <v>22297</v>
      </c>
      <c r="F52" s="195">
        <v>19416</v>
      </c>
      <c r="G52" s="195">
        <v>14528</v>
      </c>
      <c r="H52" s="195">
        <v>18456</v>
      </c>
      <c r="I52" s="195">
        <v>17437</v>
      </c>
      <c r="J52" s="195">
        <v>3543</v>
      </c>
    </row>
    <row r="53" spans="1:10" ht="12" customHeight="1">
      <c r="A53" s="129" t="s">
        <v>578</v>
      </c>
      <c r="B53" s="195">
        <f t="shared" si="6"/>
        <v>197652</v>
      </c>
      <c r="C53" s="195">
        <v>62664</v>
      </c>
      <c r="D53" s="195">
        <v>38412</v>
      </c>
      <c r="E53" s="195">
        <v>23189</v>
      </c>
      <c r="F53" s="195">
        <v>19940</v>
      </c>
      <c r="G53" s="195">
        <v>14408</v>
      </c>
      <c r="H53" s="195">
        <v>18433</v>
      </c>
      <c r="I53" s="195">
        <v>16769</v>
      </c>
      <c r="J53" s="195">
        <v>3837</v>
      </c>
    </row>
    <row r="54" spans="1:10" ht="12" customHeight="1">
      <c r="A54" s="129" t="s">
        <v>579</v>
      </c>
      <c r="B54" s="195">
        <f t="shared" si="6"/>
        <v>185153</v>
      </c>
      <c r="C54" s="195">
        <v>58867</v>
      </c>
      <c r="D54" s="195">
        <v>35211</v>
      </c>
      <c r="E54" s="195">
        <v>21108</v>
      </c>
      <c r="F54" s="195">
        <v>19496</v>
      </c>
      <c r="G54" s="195">
        <v>13677</v>
      </c>
      <c r="H54" s="195">
        <v>17410</v>
      </c>
      <c r="I54" s="195">
        <v>15249</v>
      </c>
      <c r="J54" s="195">
        <v>4135</v>
      </c>
    </row>
    <row r="55" spans="1:10" ht="12" customHeight="1">
      <c r="A55" s="129" t="s">
        <v>580</v>
      </c>
      <c r="B55" s="195">
        <f t="shared" si="6"/>
        <v>160313</v>
      </c>
      <c r="C55" s="195">
        <v>51166</v>
      </c>
      <c r="D55" s="195">
        <v>29505</v>
      </c>
      <c r="E55" s="195">
        <v>18973</v>
      </c>
      <c r="F55" s="195">
        <v>17280</v>
      </c>
      <c r="G55" s="195">
        <v>12021</v>
      </c>
      <c r="H55" s="195">
        <v>14707</v>
      </c>
      <c r="I55" s="195">
        <v>12596</v>
      </c>
      <c r="J55" s="195">
        <v>4065</v>
      </c>
    </row>
    <row r="56" spans="1:10" ht="12" customHeight="1">
      <c r="A56" s="129" t="s">
        <v>581</v>
      </c>
      <c r="B56" s="195">
        <f t="shared" si="6"/>
        <v>136585</v>
      </c>
      <c r="C56" s="195">
        <v>43360</v>
      </c>
      <c r="D56" s="195">
        <v>25291</v>
      </c>
      <c r="E56" s="195">
        <v>16593</v>
      </c>
      <c r="F56" s="195">
        <v>14351</v>
      </c>
      <c r="G56" s="195">
        <v>10030</v>
      </c>
      <c r="H56" s="195">
        <v>12595</v>
      </c>
      <c r="I56" s="195">
        <v>11096</v>
      </c>
      <c r="J56" s="195">
        <v>3269</v>
      </c>
    </row>
    <row r="57" spans="1:10" ht="12" customHeight="1">
      <c r="A57" s="129" t="s">
        <v>582</v>
      </c>
      <c r="B57" s="195">
        <f t="shared" si="6"/>
        <v>135903</v>
      </c>
      <c r="C57" s="195">
        <v>44390</v>
      </c>
      <c r="D57" s="195">
        <v>25840</v>
      </c>
      <c r="E57" s="195">
        <v>16529</v>
      </c>
      <c r="F57" s="195">
        <v>13837</v>
      </c>
      <c r="G57" s="195">
        <v>9785</v>
      </c>
      <c r="H57" s="195">
        <v>12410</v>
      </c>
      <c r="I57" s="195">
        <v>10398</v>
      </c>
      <c r="J57" s="195">
        <v>2714</v>
      </c>
    </row>
    <row r="58" spans="1:10" ht="12" customHeight="1">
      <c r="A58" s="129" t="s">
        <v>583</v>
      </c>
      <c r="B58" s="195">
        <f t="shared" si="6"/>
        <v>131231</v>
      </c>
      <c r="C58" s="195">
        <v>44629</v>
      </c>
      <c r="D58" s="195">
        <v>25388</v>
      </c>
      <c r="E58" s="195">
        <v>15439</v>
      </c>
      <c r="F58" s="195">
        <v>13731</v>
      </c>
      <c r="G58" s="195">
        <v>9134</v>
      </c>
      <c r="H58" s="195">
        <v>11193</v>
      </c>
      <c r="I58" s="195">
        <v>9396</v>
      </c>
      <c r="J58" s="195">
        <v>2321</v>
      </c>
    </row>
    <row r="59" spans="1:10" ht="12" customHeight="1">
      <c r="A59" s="129" t="s">
        <v>584</v>
      </c>
      <c r="B59" s="195">
        <f t="shared" si="6"/>
        <v>110900</v>
      </c>
      <c r="C59" s="195">
        <v>39519</v>
      </c>
      <c r="D59" s="195">
        <v>20885</v>
      </c>
      <c r="E59" s="195">
        <v>12781</v>
      </c>
      <c r="F59" s="195">
        <v>11733</v>
      </c>
      <c r="G59" s="195">
        <v>7656</v>
      </c>
      <c r="H59" s="195">
        <v>9232</v>
      </c>
      <c r="I59" s="195">
        <v>7402</v>
      </c>
      <c r="J59" s="195">
        <v>1692</v>
      </c>
    </row>
    <row r="60" spans="1:10" ht="12" customHeight="1">
      <c r="A60" s="129" t="s">
        <v>585</v>
      </c>
      <c r="B60" s="195">
        <f t="shared" si="6"/>
        <v>84005</v>
      </c>
      <c r="C60" s="195">
        <v>31138</v>
      </c>
      <c r="D60" s="195">
        <v>15244</v>
      </c>
      <c r="E60" s="195">
        <v>9477</v>
      </c>
      <c r="F60" s="195">
        <v>9095</v>
      </c>
      <c r="G60" s="195">
        <v>5715</v>
      </c>
      <c r="H60" s="195">
        <v>6793</v>
      </c>
      <c r="I60" s="195">
        <v>5460</v>
      </c>
      <c r="J60" s="195">
        <v>1083</v>
      </c>
    </row>
    <row r="61" spans="1:10" ht="12" customHeight="1">
      <c r="A61" s="129" t="s">
        <v>586</v>
      </c>
      <c r="B61" s="195">
        <f t="shared" si="6"/>
        <v>56846</v>
      </c>
      <c r="C61" s="195">
        <v>21891</v>
      </c>
      <c r="D61" s="195">
        <v>10420</v>
      </c>
      <c r="E61" s="195">
        <v>6176</v>
      </c>
      <c r="F61" s="195">
        <v>6079</v>
      </c>
      <c r="G61" s="195">
        <v>3929</v>
      </c>
      <c r="H61" s="195">
        <v>4396</v>
      </c>
      <c r="I61" s="195">
        <v>3307</v>
      </c>
      <c r="J61" s="195">
        <v>648</v>
      </c>
    </row>
    <row r="62" spans="1:10" ht="12" customHeight="1">
      <c r="A62" s="129" t="s">
        <v>587</v>
      </c>
      <c r="B62" s="195">
        <f t="shared" si="6"/>
        <v>36513</v>
      </c>
      <c r="C62" s="195">
        <v>13975</v>
      </c>
      <c r="D62" s="195">
        <v>6871</v>
      </c>
      <c r="E62" s="195">
        <v>4104</v>
      </c>
      <c r="F62" s="195">
        <v>3911</v>
      </c>
      <c r="G62" s="195">
        <v>2549</v>
      </c>
      <c r="H62" s="195">
        <v>2792</v>
      </c>
      <c r="I62" s="195">
        <v>1924</v>
      </c>
      <c r="J62" s="195">
        <v>387</v>
      </c>
    </row>
    <row r="63" spans="1:10" ht="12" customHeight="1">
      <c r="A63" s="129" t="s">
        <v>588</v>
      </c>
      <c r="B63" s="195">
        <f t="shared" si="6"/>
        <v>20965</v>
      </c>
      <c r="C63" s="195">
        <v>8151</v>
      </c>
      <c r="D63" s="195">
        <v>3935</v>
      </c>
      <c r="E63" s="195">
        <v>2239</v>
      </c>
      <c r="F63" s="195">
        <v>2169</v>
      </c>
      <c r="G63" s="195">
        <v>1573</v>
      </c>
      <c r="H63" s="195">
        <v>1584</v>
      </c>
      <c r="I63" s="195">
        <v>1067</v>
      </c>
      <c r="J63" s="195">
        <v>247</v>
      </c>
    </row>
    <row r="64" spans="1:10" ht="12" customHeight="1">
      <c r="A64" s="129" t="s">
        <v>589</v>
      </c>
      <c r="B64" s="195">
        <f t="shared" si="6"/>
        <v>9724</v>
      </c>
      <c r="C64" s="195">
        <v>3919</v>
      </c>
      <c r="D64" s="195">
        <v>1802</v>
      </c>
      <c r="E64" s="195">
        <v>997</v>
      </c>
      <c r="F64" s="195">
        <v>1028</v>
      </c>
      <c r="G64" s="195">
        <v>718</v>
      </c>
      <c r="H64" s="195">
        <v>695</v>
      </c>
      <c r="I64" s="195">
        <v>445</v>
      </c>
      <c r="J64" s="195">
        <v>120</v>
      </c>
    </row>
    <row r="65" spans="1:10" ht="12" customHeight="1">
      <c r="A65" s="129" t="s">
        <v>590</v>
      </c>
      <c r="B65" s="195">
        <f t="shared" si="6"/>
        <v>3150</v>
      </c>
      <c r="C65" s="195">
        <v>1349</v>
      </c>
      <c r="D65" s="195">
        <v>516</v>
      </c>
      <c r="E65" s="195">
        <v>298</v>
      </c>
      <c r="F65" s="195">
        <v>340</v>
      </c>
      <c r="G65" s="195">
        <v>264</v>
      </c>
      <c r="H65" s="195">
        <v>199</v>
      </c>
      <c r="I65" s="195">
        <v>130</v>
      </c>
      <c r="J65" s="195">
        <v>54</v>
      </c>
    </row>
    <row r="66" spans="1:10" ht="12" customHeight="1">
      <c r="A66" s="129" t="s">
        <v>591</v>
      </c>
      <c r="B66" s="195">
        <f t="shared" si="6"/>
        <v>610</v>
      </c>
      <c r="C66" s="195">
        <v>254</v>
      </c>
      <c r="D66" s="195">
        <v>98</v>
      </c>
      <c r="E66" s="195">
        <v>61</v>
      </c>
      <c r="F66" s="195">
        <v>63</v>
      </c>
      <c r="G66" s="195">
        <v>59</v>
      </c>
      <c r="H66" s="195">
        <v>33</v>
      </c>
      <c r="I66" s="195">
        <v>28</v>
      </c>
      <c r="J66" s="195">
        <v>14</v>
      </c>
    </row>
    <row r="67" spans="1:10" ht="8.25" customHeight="1">
      <c r="A67" s="135"/>
      <c r="B67" s="135"/>
      <c r="C67" s="135"/>
      <c r="D67" s="135"/>
      <c r="E67" s="135"/>
      <c r="F67" s="158"/>
      <c r="G67" s="158"/>
      <c r="H67" s="199"/>
      <c r="I67" s="199"/>
      <c r="J67" s="199"/>
    </row>
    <row r="68" spans="1:10" ht="3.75" customHeight="1">
      <c r="A68" s="119"/>
      <c r="B68" s="119"/>
      <c r="C68" s="119"/>
      <c r="D68" s="119"/>
      <c r="E68" s="119"/>
      <c r="F68" s="192"/>
      <c r="G68" s="192"/>
    </row>
    <row r="69" spans="1:10" ht="27" customHeight="1">
      <c r="A69" s="468" t="s">
        <v>593</v>
      </c>
      <c r="B69" s="468"/>
      <c r="C69" s="468"/>
      <c r="D69" s="468"/>
      <c r="E69" s="468"/>
      <c r="F69" s="468"/>
      <c r="G69" s="468"/>
      <c r="H69" s="468"/>
      <c r="I69" s="468"/>
      <c r="J69" s="468"/>
    </row>
    <row r="70" spans="1:10" ht="14.25" customHeight="1">
      <c r="A70" s="183" t="s">
        <v>28</v>
      </c>
      <c r="B70" s="200"/>
      <c r="C70" s="200"/>
      <c r="D70" s="200"/>
      <c r="E70" s="200"/>
      <c r="F70" s="200"/>
      <c r="G70" s="200"/>
      <c r="H70" s="200"/>
      <c r="I70" s="200"/>
      <c r="J70" s="200"/>
    </row>
  </sheetData>
  <mergeCells count="1">
    <mergeCell ref="A69:J69"/>
  </mergeCells>
  <pageMargins left="0.51181102362204722" right="0.31496062992125984" top="0.74803149606299213" bottom="0.74803149606299213" header="0.31496062992125984" footer="0.31496062992125984"/>
  <pageSetup scale="7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48B04-61E5-4590-931B-DE7C8F98681A}">
  <dimension ref="A2:W49"/>
  <sheetViews>
    <sheetView showGridLines="0" zoomScaleNormal="100" zoomScaleSheetLayoutView="80" workbookViewId="0">
      <selection activeCell="O4" sqref="O4"/>
    </sheetView>
  </sheetViews>
  <sheetFormatPr baseColWidth="10" defaultRowHeight="12.75"/>
  <cols>
    <col min="1" max="4" width="0.85546875" style="201" customWidth="1"/>
    <col min="5" max="5" width="0.85546875" style="202" customWidth="1"/>
    <col min="6" max="6" width="15.85546875" style="208" customWidth="1"/>
    <col min="7" max="7" width="12.28515625" style="209" customWidth="1"/>
    <col min="8" max="9" width="13.7109375" style="205" customWidth="1"/>
    <col min="10" max="10" width="8.7109375" style="211" customWidth="1"/>
    <col min="11" max="11" width="11.42578125" style="211"/>
    <col min="12" max="12" width="10" style="211" customWidth="1"/>
    <col min="13" max="13" width="6.28515625" style="211" customWidth="1"/>
    <col min="14" max="15" width="11.42578125" style="211"/>
    <col min="16" max="16" width="6.7109375" style="205" customWidth="1"/>
    <col min="17" max="17" width="5" style="205" customWidth="1"/>
    <col min="18" max="23" width="11.42578125" style="205"/>
    <col min="24" max="256" width="11.42578125" style="211"/>
    <col min="257" max="261" width="0.85546875" style="211" customWidth="1"/>
    <col min="262" max="262" width="15.85546875" style="211" customWidth="1"/>
    <col min="263" max="263" width="12.28515625" style="211" customWidth="1"/>
    <col min="264" max="265" width="13.7109375" style="211" customWidth="1"/>
    <col min="266" max="266" width="8.7109375" style="211" customWidth="1"/>
    <col min="267" max="267" width="11.42578125" style="211"/>
    <col min="268" max="268" width="10" style="211" customWidth="1"/>
    <col min="269" max="269" width="6.28515625" style="211" customWidth="1"/>
    <col min="270" max="271" width="11.42578125" style="211"/>
    <col min="272" max="272" width="6.7109375" style="211" customWidth="1"/>
    <col min="273" max="273" width="5" style="211" customWidth="1"/>
    <col min="274" max="512" width="11.42578125" style="211"/>
    <col min="513" max="517" width="0.85546875" style="211" customWidth="1"/>
    <col min="518" max="518" width="15.85546875" style="211" customWidth="1"/>
    <col min="519" max="519" width="12.28515625" style="211" customWidth="1"/>
    <col min="520" max="521" width="13.7109375" style="211" customWidth="1"/>
    <col min="522" max="522" width="8.7109375" style="211" customWidth="1"/>
    <col min="523" max="523" width="11.42578125" style="211"/>
    <col min="524" max="524" width="10" style="211" customWidth="1"/>
    <col min="525" max="525" width="6.28515625" style="211" customWidth="1"/>
    <col min="526" max="527" width="11.42578125" style="211"/>
    <col min="528" max="528" width="6.7109375" style="211" customWidth="1"/>
    <col min="529" max="529" width="5" style="211" customWidth="1"/>
    <col min="530" max="768" width="11.42578125" style="211"/>
    <col min="769" max="773" width="0.85546875" style="211" customWidth="1"/>
    <col min="774" max="774" width="15.85546875" style="211" customWidth="1"/>
    <col min="775" max="775" width="12.28515625" style="211" customWidth="1"/>
    <col min="776" max="777" width="13.7109375" style="211" customWidth="1"/>
    <col min="778" max="778" width="8.7109375" style="211" customWidth="1"/>
    <col min="779" max="779" width="11.42578125" style="211"/>
    <col min="780" max="780" width="10" style="211" customWidth="1"/>
    <col min="781" max="781" width="6.28515625" style="211" customWidth="1"/>
    <col min="782" max="783" width="11.42578125" style="211"/>
    <col min="784" max="784" width="6.7109375" style="211" customWidth="1"/>
    <col min="785" max="785" width="5" style="211" customWidth="1"/>
    <col min="786" max="1024" width="11.42578125" style="211"/>
    <col min="1025" max="1029" width="0.85546875" style="211" customWidth="1"/>
    <col min="1030" max="1030" width="15.85546875" style="211" customWidth="1"/>
    <col min="1031" max="1031" width="12.28515625" style="211" customWidth="1"/>
    <col min="1032" max="1033" width="13.7109375" style="211" customWidth="1"/>
    <col min="1034" max="1034" width="8.7109375" style="211" customWidth="1"/>
    <col min="1035" max="1035" width="11.42578125" style="211"/>
    <col min="1036" max="1036" width="10" style="211" customWidth="1"/>
    <col min="1037" max="1037" width="6.28515625" style="211" customWidth="1"/>
    <col min="1038" max="1039" width="11.42578125" style="211"/>
    <col min="1040" max="1040" width="6.7109375" style="211" customWidth="1"/>
    <col min="1041" max="1041" width="5" style="211" customWidth="1"/>
    <col min="1042" max="1280" width="11.42578125" style="211"/>
    <col min="1281" max="1285" width="0.85546875" style="211" customWidth="1"/>
    <col min="1286" max="1286" width="15.85546875" style="211" customWidth="1"/>
    <col min="1287" max="1287" width="12.28515625" style="211" customWidth="1"/>
    <col min="1288" max="1289" width="13.7109375" style="211" customWidth="1"/>
    <col min="1290" max="1290" width="8.7109375" style="211" customWidth="1"/>
    <col min="1291" max="1291" width="11.42578125" style="211"/>
    <col min="1292" max="1292" width="10" style="211" customWidth="1"/>
    <col min="1293" max="1293" width="6.28515625" style="211" customWidth="1"/>
    <col min="1294" max="1295" width="11.42578125" style="211"/>
    <col min="1296" max="1296" width="6.7109375" style="211" customWidth="1"/>
    <col min="1297" max="1297" width="5" style="211" customWidth="1"/>
    <col min="1298" max="1536" width="11.42578125" style="211"/>
    <col min="1537" max="1541" width="0.85546875" style="211" customWidth="1"/>
    <col min="1542" max="1542" width="15.85546875" style="211" customWidth="1"/>
    <col min="1543" max="1543" width="12.28515625" style="211" customWidth="1"/>
    <col min="1544" max="1545" width="13.7109375" style="211" customWidth="1"/>
    <col min="1546" max="1546" width="8.7109375" style="211" customWidth="1"/>
    <col min="1547" max="1547" width="11.42578125" style="211"/>
    <col min="1548" max="1548" width="10" style="211" customWidth="1"/>
    <col min="1549" max="1549" width="6.28515625" style="211" customWidth="1"/>
    <col min="1550" max="1551" width="11.42578125" style="211"/>
    <col min="1552" max="1552" width="6.7109375" style="211" customWidth="1"/>
    <col min="1553" max="1553" width="5" style="211" customWidth="1"/>
    <col min="1554" max="1792" width="11.42578125" style="211"/>
    <col min="1793" max="1797" width="0.85546875" style="211" customWidth="1"/>
    <col min="1798" max="1798" width="15.85546875" style="211" customWidth="1"/>
    <col min="1799" max="1799" width="12.28515625" style="211" customWidth="1"/>
    <col min="1800" max="1801" width="13.7109375" style="211" customWidth="1"/>
    <col min="1802" max="1802" width="8.7109375" style="211" customWidth="1"/>
    <col min="1803" max="1803" width="11.42578125" style="211"/>
    <col min="1804" max="1804" width="10" style="211" customWidth="1"/>
    <col min="1805" max="1805" width="6.28515625" style="211" customWidth="1"/>
    <col min="1806" max="1807" width="11.42578125" style="211"/>
    <col min="1808" max="1808" width="6.7109375" style="211" customWidth="1"/>
    <col min="1809" max="1809" width="5" style="211" customWidth="1"/>
    <col min="1810" max="2048" width="11.42578125" style="211"/>
    <col min="2049" max="2053" width="0.85546875" style="211" customWidth="1"/>
    <col min="2054" max="2054" width="15.85546875" style="211" customWidth="1"/>
    <col min="2055" max="2055" width="12.28515625" style="211" customWidth="1"/>
    <col min="2056" max="2057" width="13.7109375" style="211" customWidth="1"/>
    <col min="2058" max="2058" width="8.7109375" style="211" customWidth="1"/>
    <col min="2059" max="2059" width="11.42578125" style="211"/>
    <col min="2060" max="2060" width="10" style="211" customWidth="1"/>
    <col min="2061" max="2061" width="6.28515625" style="211" customWidth="1"/>
    <col min="2062" max="2063" width="11.42578125" style="211"/>
    <col min="2064" max="2064" width="6.7109375" style="211" customWidth="1"/>
    <col min="2065" max="2065" width="5" style="211" customWidth="1"/>
    <col min="2066" max="2304" width="11.42578125" style="211"/>
    <col min="2305" max="2309" width="0.85546875" style="211" customWidth="1"/>
    <col min="2310" max="2310" width="15.85546875" style="211" customWidth="1"/>
    <col min="2311" max="2311" width="12.28515625" style="211" customWidth="1"/>
    <col min="2312" max="2313" width="13.7109375" style="211" customWidth="1"/>
    <col min="2314" max="2314" width="8.7109375" style="211" customWidth="1"/>
    <col min="2315" max="2315" width="11.42578125" style="211"/>
    <col min="2316" max="2316" width="10" style="211" customWidth="1"/>
    <col min="2317" max="2317" width="6.28515625" style="211" customWidth="1"/>
    <col min="2318" max="2319" width="11.42578125" style="211"/>
    <col min="2320" max="2320" width="6.7109375" style="211" customWidth="1"/>
    <col min="2321" max="2321" width="5" style="211" customWidth="1"/>
    <col min="2322" max="2560" width="11.42578125" style="211"/>
    <col min="2561" max="2565" width="0.85546875" style="211" customWidth="1"/>
    <col min="2566" max="2566" width="15.85546875" style="211" customWidth="1"/>
    <col min="2567" max="2567" width="12.28515625" style="211" customWidth="1"/>
    <col min="2568" max="2569" width="13.7109375" style="211" customWidth="1"/>
    <col min="2570" max="2570" width="8.7109375" style="211" customWidth="1"/>
    <col min="2571" max="2571" width="11.42578125" style="211"/>
    <col min="2572" max="2572" width="10" style="211" customWidth="1"/>
    <col min="2573" max="2573" width="6.28515625" style="211" customWidth="1"/>
    <col min="2574" max="2575" width="11.42578125" style="211"/>
    <col min="2576" max="2576" width="6.7109375" style="211" customWidth="1"/>
    <col min="2577" max="2577" width="5" style="211" customWidth="1"/>
    <col min="2578" max="2816" width="11.42578125" style="211"/>
    <col min="2817" max="2821" width="0.85546875" style="211" customWidth="1"/>
    <col min="2822" max="2822" width="15.85546875" style="211" customWidth="1"/>
    <col min="2823" max="2823" width="12.28515625" style="211" customWidth="1"/>
    <col min="2824" max="2825" width="13.7109375" style="211" customWidth="1"/>
    <col min="2826" max="2826" width="8.7109375" style="211" customWidth="1"/>
    <col min="2827" max="2827" width="11.42578125" style="211"/>
    <col min="2828" max="2828" width="10" style="211" customWidth="1"/>
    <col min="2829" max="2829" width="6.28515625" style="211" customWidth="1"/>
    <col min="2830" max="2831" width="11.42578125" style="211"/>
    <col min="2832" max="2832" width="6.7109375" style="211" customWidth="1"/>
    <col min="2833" max="2833" width="5" style="211" customWidth="1"/>
    <col min="2834" max="3072" width="11.42578125" style="211"/>
    <col min="3073" max="3077" width="0.85546875" style="211" customWidth="1"/>
    <col min="3078" max="3078" width="15.85546875" style="211" customWidth="1"/>
    <col min="3079" max="3079" width="12.28515625" style="211" customWidth="1"/>
    <col min="3080" max="3081" width="13.7109375" style="211" customWidth="1"/>
    <col min="3082" max="3082" width="8.7109375" style="211" customWidth="1"/>
    <col min="3083" max="3083" width="11.42578125" style="211"/>
    <col min="3084" max="3084" width="10" style="211" customWidth="1"/>
    <col min="3085" max="3085" width="6.28515625" style="211" customWidth="1"/>
    <col min="3086" max="3087" width="11.42578125" style="211"/>
    <col min="3088" max="3088" width="6.7109375" style="211" customWidth="1"/>
    <col min="3089" max="3089" width="5" style="211" customWidth="1"/>
    <col min="3090" max="3328" width="11.42578125" style="211"/>
    <col min="3329" max="3333" width="0.85546875" style="211" customWidth="1"/>
    <col min="3334" max="3334" width="15.85546875" style="211" customWidth="1"/>
    <col min="3335" max="3335" width="12.28515625" style="211" customWidth="1"/>
    <col min="3336" max="3337" width="13.7109375" style="211" customWidth="1"/>
    <col min="3338" max="3338" width="8.7109375" style="211" customWidth="1"/>
    <col min="3339" max="3339" width="11.42578125" style="211"/>
    <col min="3340" max="3340" width="10" style="211" customWidth="1"/>
    <col min="3341" max="3341" width="6.28515625" style="211" customWidth="1"/>
    <col min="3342" max="3343" width="11.42578125" style="211"/>
    <col min="3344" max="3344" width="6.7109375" style="211" customWidth="1"/>
    <col min="3345" max="3345" width="5" style="211" customWidth="1"/>
    <col min="3346" max="3584" width="11.42578125" style="211"/>
    <col min="3585" max="3589" width="0.85546875" style="211" customWidth="1"/>
    <col min="3590" max="3590" width="15.85546875" style="211" customWidth="1"/>
    <col min="3591" max="3591" width="12.28515625" style="211" customWidth="1"/>
    <col min="3592" max="3593" width="13.7109375" style="211" customWidth="1"/>
    <col min="3594" max="3594" width="8.7109375" style="211" customWidth="1"/>
    <col min="3595" max="3595" width="11.42578125" style="211"/>
    <col min="3596" max="3596" width="10" style="211" customWidth="1"/>
    <col min="3597" max="3597" width="6.28515625" style="211" customWidth="1"/>
    <col min="3598" max="3599" width="11.42578125" style="211"/>
    <col min="3600" max="3600" width="6.7109375" style="211" customWidth="1"/>
    <col min="3601" max="3601" width="5" style="211" customWidth="1"/>
    <col min="3602" max="3840" width="11.42578125" style="211"/>
    <col min="3841" max="3845" width="0.85546875" style="211" customWidth="1"/>
    <col min="3846" max="3846" width="15.85546875" style="211" customWidth="1"/>
    <col min="3847" max="3847" width="12.28515625" style="211" customWidth="1"/>
    <col min="3848" max="3849" width="13.7109375" style="211" customWidth="1"/>
    <col min="3850" max="3850" width="8.7109375" style="211" customWidth="1"/>
    <col min="3851" max="3851" width="11.42578125" style="211"/>
    <col min="3852" max="3852" width="10" style="211" customWidth="1"/>
    <col min="3853" max="3853" width="6.28515625" style="211" customWidth="1"/>
    <col min="3854" max="3855" width="11.42578125" style="211"/>
    <col min="3856" max="3856" width="6.7109375" style="211" customWidth="1"/>
    <col min="3857" max="3857" width="5" style="211" customWidth="1"/>
    <col min="3858" max="4096" width="11.42578125" style="211"/>
    <col min="4097" max="4101" width="0.85546875" style="211" customWidth="1"/>
    <col min="4102" max="4102" width="15.85546875" style="211" customWidth="1"/>
    <col min="4103" max="4103" width="12.28515625" style="211" customWidth="1"/>
    <col min="4104" max="4105" width="13.7109375" style="211" customWidth="1"/>
    <col min="4106" max="4106" width="8.7109375" style="211" customWidth="1"/>
    <col min="4107" max="4107" width="11.42578125" style="211"/>
    <col min="4108" max="4108" width="10" style="211" customWidth="1"/>
    <col min="4109" max="4109" width="6.28515625" style="211" customWidth="1"/>
    <col min="4110" max="4111" width="11.42578125" style="211"/>
    <col min="4112" max="4112" width="6.7109375" style="211" customWidth="1"/>
    <col min="4113" max="4113" width="5" style="211" customWidth="1"/>
    <col min="4114" max="4352" width="11.42578125" style="211"/>
    <col min="4353" max="4357" width="0.85546875" style="211" customWidth="1"/>
    <col min="4358" max="4358" width="15.85546875" style="211" customWidth="1"/>
    <col min="4359" max="4359" width="12.28515625" style="211" customWidth="1"/>
    <col min="4360" max="4361" width="13.7109375" style="211" customWidth="1"/>
    <col min="4362" max="4362" width="8.7109375" style="211" customWidth="1"/>
    <col min="4363" max="4363" width="11.42578125" style="211"/>
    <col min="4364" max="4364" width="10" style="211" customWidth="1"/>
    <col min="4365" max="4365" width="6.28515625" style="211" customWidth="1"/>
    <col min="4366" max="4367" width="11.42578125" style="211"/>
    <col min="4368" max="4368" width="6.7109375" style="211" customWidth="1"/>
    <col min="4369" max="4369" width="5" style="211" customWidth="1"/>
    <col min="4370" max="4608" width="11.42578125" style="211"/>
    <col min="4609" max="4613" width="0.85546875" style="211" customWidth="1"/>
    <col min="4614" max="4614" width="15.85546875" style="211" customWidth="1"/>
    <col min="4615" max="4615" width="12.28515625" style="211" customWidth="1"/>
    <col min="4616" max="4617" width="13.7109375" style="211" customWidth="1"/>
    <col min="4618" max="4618" width="8.7109375" style="211" customWidth="1"/>
    <col min="4619" max="4619" width="11.42578125" style="211"/>
    <col min="4620" max="4620" width="10" style="211" customWidth="1"/>
    <col min="4621" max="4621" width="6.28515625" style="211" customWidth="1"/>
    <col min="4622" max="4623" width="11.42578125" style="211"/>
    <col min="4624" max="4624" width="6.7109375" style="211" customWidth="1"/>
    <col min="4625" max="4625" width="5" style="211" customWidth="1"/>
    <col min="4626" max="4864" width="11.42578125" style="211"/>
    <col min="4865" max="4869" width="0.85546875" style="211" customWidth="1"/>
    <col min="4870" max="4870" width="15.85546875" style="211" customWidth="1"/>
    <col min="4871" max="4871" width="12.28515625" style="211" customWidth="1"/>
    <col min="4872" max="4873" width="13.7109375" style="211" customWidth="1"/>
    <col min="4874" max="4874" width="8.7109375" style="211" customWidth="1"/>
    <col min="4875" max="4875" width="11.42578125" style="211"/>
    <col min="4876" max="4876" width="10" style="211" customWidth="1"/>
    <col min="4877" max="4877" width="6.28515625" style="211" customWidth="1"/>
    <col min="4878" max="4879" width="11.42578125" style="211"/>
    <col min="4880" max="4880" width="6.7109375" style="211" customWidth="1"/>
    <col min="4881" max="4881" width="5" style="211" customWidth="1"/>
    <col min="4882" max="5120" width="11.42578125" style="211"/>
    <col min="5121" max="5125" width="0.85546875" style="211" customWidth="1"/>
    <col min="5126" max="5126" width="15.85546875" style="211" customWidth="1"/>
    <col min="5127" max="5127" width="12.28515625" style="211" customWidth="1"/>
    <col min="5128" max="5129" width="13.7109375" style="211" customWidth="1"/>
    <col min="5130" max="5130" width="8.7109375" style="211" customWidth="1"/>
    <col min="5131" max="5131" width="11.42578125" style="211"/>
    <col min="5132" max="5132" width="10" style="211" customWidth="1"/>
    <col min="5133" max="5133" width="6.28515625" style="211" customWidth="1"/>
    <col min="5134" max="5135" width="11.42578125" style="211"/>
    <col min="5136" max="5136" width="6.7109375" style="211" customWidth="1"/>
    <col min="5137" max="5137" width="5" style="211" customWidth="1"/>
    <col min="5138" max="5376" width="11.42578125" style="211"/>
    <col min="5377" max="5381" width="0.85546875" style="211" customWidth="1"/>
    <col min="5382" max="5382" width="15.85546875" style="211" customWidth="1"/>
    <col min="5383" max="5383" width="12.28515625" style="211" customWidth="1"/>
    <col min="5384" max="5385" width="13.7109375" style="211" customWidth="1"/>
    <col min="5386" max="5386" width="8.7109375" style="211" customWidth="1"/>
    <col min="5387" max="5387" width="11.42578125" style="211"/>
    <col min="5388" max="5388" width="10" style="211" customWidth="1"/>
    <col min="5389" max="5389" width="6.28515625" style="211" customWidth="1"/>
    <col min="5390" max="5391" width="11.42578125" style="211"/>
    <col min="5392" max="5392" width="6.7109375" style="211" customWidth="1"/>
    <col min="5393" max="5393" width="5" style="211" customWidth="1"/>
    <col min="5394" max="5632" width="11.42578125" style="211"/>
    <col min="5633" max="5637" width="0.85546875" style="211" customWidth="1"/>
    <col min="5638" max="5638" width="15.85546875" style="211" customWidth="1"/>
    <col min="5639" max="5639" width="12.28515625" style="211" customWidth="1"/>
    <col min="5640" max="5641" width="13.7109375" style="211" customWidth="1"/>
    <col min="5642" max="5642" width="8.7109375" style="211" customWidth="1"/>
    <col min="5643" max="5643" width="11.42578125" style="211"/>
    <col min="5644" max="5644" width="10" style="211" customWidth="1"/>
    <col min="5645" max="5645" width="6.28515625" style="211" customWidth="1"/>
    <col min="5646" max="5647" width="11.42578125" style="211"/>
    <col min="5648" max="5648" width="6.7109375" style="211" customWidth="1"/>
    <col min="5649" max="5649" width="5" style="211" customWidth="1"/>
    <col min="5650" max="5888" width="11.42578125" style="211"/>
    <col min="5889" max="5893" width="0.85546875" style="211" customWidth="1"/>
    <col min="5894" max="5894" width="15.85546875" style="211" customWidth="1"/>
    <col min="5895" max="5895" width="12.28515625" style="211" customWidth="1"/>
    <col min="5896" max="5897" width="13.7109375" style="211" customWidth="1"/>
    <col min="5898" max="5898" width="8.7109375" style="211" customWidth="1"/>
    <col min="5899" max="5899" width="11.42578125" style="211"/>
    <col min="5900" max="5900" width="10" style="211" customWidth="1"/>
    <col min="5901" max="5901" width="6.28515625" style="211" customWidth="1"/>
    <col min="5902" max="5903" width="11.42578125" style="211"/>
    <col min="5904" max="5904" width="6.7109375" style="211" customWidth="1"/>
    <col min="5905" max="5905" width="5" style="211" customWidth="1"/>
    <col min="5906" max="6144" width="11.42578125" style="211"/>
    <col min="6145" max="6149" width="0.85546875" style="211" customWidth="1"/>
    <col min="6150" max="6150" width="15.85546875" style="211" customWidth="1"/>
    <col min="6151" max="6151" width="12.28515625" style="211" customWidth="1"/>
    <col min="6152" max="6153" width="13.7109375" style="211" customWidth="1"/>
    <col min="6154" max="6154" width="8.7109375" style="211" customWidth="1"/>
    <col min="6155" max="6155" width="11.42578125" style="211"/>
    <col min="6156" max="6156" width="10" style="211" customWidth="1"/>
    <col min="6157" max="6157" width="6.28515625" style="211" customWidth="1"/>
    <col min="6158" max="6159" width="11.42578125" style="211"/>
    <col min="6160" max="6160" width="6.7109375" style="211" customWidth="1"/>
    <col min="6161" max="6161" width="5" style="211" customWidth="1"/>
    <col min="6162" max="6400" width="11.42578125" style="211"/>
    <col min="6401" max="6405" width="0.85546875" style="211" customWidth="1"/>
    <col min="6406" max="6406" width="15.85546875" style="211" customWidth="1"/>
    <col min="6407" max="6407" width="12.28515625" style="211" customWidth="1"/>
    <col min="6408" max="6409" width="13.7109375" style="211" customWidth="1"/>
    <col min="6410" max="6410" width="8.7109375" style="211" customWidth="1"/>
    <col min="6411" max="6411" width="11.42578125" style="211"/>
    <col min="6412" max="6412" width="10" style="211" customWidth="1"/>
    <col min="6413" max="6413" width="6.28515625" style="211" customWidth="1"/>
    <col min="6414" max="6415" width="11.42578125" style="211"/>
    <col min="6416" max="6416" width="6.7109375" style="211" customWidth="1"/>
    <col min="6417" max="6417" width="5" style="211" customWidth="1"/>
    <col min="6418" max="6656" width="11.42578125" style="211"/>
    <col min="6657" max="6661" width="0.85546875" style="211" customWidth="1"/>
    <col min="6662" max="6662" width="15.85546875" style="211" customWidth="1"/>
    <col min="6663" max="6663" width="12.28515625" style="211" customWidth="1"/>
    <col min="6664" max="6665" width="13.7109375" style="211" customWidth="1"/>
    <col min="6666" max="6666" width="8.7109375" style="211" customWidth="1"/>
    <col min="6667" max="6667" width="11.42578125" style="211"/>
    <col min="6668" max="6668" width="10" style="211" customWidth="1"/>
    <col min="6669" max="6669" width="6.28515625" style="211" customWidth="1"/>
    <col min="6670" max="6671" width="11.42578125" style="211"/>
    <col min="6672" max="6672" width="6.7109375" style="211" customWidth="1"/>
    <col min="6673" max="6673" width="5" style="211" customWidth="1"/>
    <col min="6674" max="6912" width="11.42578125" style="211"/>
    <col min="6913" max="6917" width="0.85546875" style="211" customWidth="1"/>
    <col min="6918" max="6918" width="15.85546875" style="211" customWidth="1"/>
    <col min="6919" max="6919" width="12.28515625" style="211" customWidth="1"/>
    <col min="6920" max="6921" width="13.7109375" style="211" customWidth="1"/>
    <col min="6922" max="6922" width="8.7109375" style="211" customWidth="1"/>
    <col min="6923" max="6923" width="11.42578125" style="211"/>
    <col min="6924" max="6924" width="10" style="211" customWidth="1"/>
    <col min="6925" max="6925" width="6.28515625" style="211" customWidth="1"/>
    <col min="6926" max="6927" width="11.42578125" style="211"/>
    <col min="6928" max="6928" width="6.7109375" style="211" customWidth="1"/>
    <col min="6929" max="6929" width="5" style="211" customWidth="1"/>
    <col min="6930" max="7168" width="11.42578125" style="211"/>
    <col min="7169" max="7173" width="0.85546875" style="211" customWidth="1"/>
    <col min="7174" max="7174" width="15.85546875" style="211" customWidth="1"/>
    <col min="7175" max="7175" width="12.28515625" style="211" customWidth="1"/>
    <col min="7176" max="7177" width="13.7109375" style="211" customWidth="1"/>
    <col min="7178" max="7178" width="8.7109375" style="211" customWidth="1"/>
    <col min="7179" max="7179" width="11.42578125" style="211"/>
    <col min="7180" max="7180" width="10" style="211" customWidth="1"/>
    <col min="7181" max="7181" width="6.28515625" style="211" customWidth="1"/>
    <col min="7182" max="7183" width="11.42578125" style="211"/>
    <col min="7184" max="7184" width="6.7109375" style="211" customWidth="1"/>
    <col min="7185" max="7185" width="5" style="211" customWidth="1"/>
    <col min="7186" max="7424" width="11.42578125" style="211"/>
    <col min="7425" max="7429" width="0.85546875" style="211" customWidth="1"/>
    <col min="7430" max="7430" width="15.85546875" style="211" customWidth="1"/>
    <col min="7431" max="7431" width="12.28515625" style="211" customWidth="1"/>
    <col min="7432" max="7433" width="13.7109375" style="211" customWidth="1"/>
    <col min="7434" max="7434" width="8.7109375" style="211" customWidth="1"/>
    <col min="7435" max="7435" width="11.42578125" style="211"/>
    <col min="7436" max="7436" width="10" style="211" customWidth="1"/>
    <col min="7437" max="7437" width="6.28515625" style="211" customWidth="1"/>
    <col min="7438" max="7439" width="11.42578125" style="211"/>
    <col min="7440" max="7440" width="6.7109375" style="211" customWidth="1"/>
    <col min="7441" max="7441" width="5" style="211" customWidth="1"/>
    <col min="7442" max="7680" width="11.42578125" style="211"/>
    <col min="7681" max="7685" width="0.85546875" style="211" customWidth="1"/>
    <col min="7686" max="7686" width="15.85546875" style="211" customWidth="1"/>
    <col min="7687" max="7687" width="12.28515625" style="211" customWidth="1"/>
    <col min="7688" max="7689" width="13.7109375" style="211" customWidth="1"/>
    <col min="7690" max="7690" width="8.7109375" style="211" customWidth="1"/>
    <col min="7691" max="7691" width="11.42578125" style="211"/>
    <col min="7692" max="7692" width="10" style="211" customWidth="1"/>
    <col min="7693" max="7693" width="6.28515625" style="211" customWidth="1"/>
    <col min="7694" max="7695" width="11.42578125" style="211"/>
    <col min="7696" max="7696" width="6.7109375" style="211" customWidth="1"/>
    <col min="7697" max="7697" width="5" style="211" customWidth="1"/>
    <col min="7698" max="7936" width="11.42578125" style="211"/>
    <col min="7937" max="7941" width="0.85546875" style="211" customWidth="1"/>
    <col min="7942" max="7942" width="15.85546875" style="211" customWidth="1"/>
    <col min="7943" max="7943" width="12.28515625" style="211" customWidth="1"/>
    <col min="7944" max="7945" width="13.7109375" style="211" customWidth="1"/>
    <col min="7946" max="7946" width="8.7109375" style="211" customWidth="1"/>
    <col min="7947" max="7947" width="11.42578125" style="211"/>
    <col min="7948" max="7948" width="10" style="211" customWidth="1"/>
    <col min="7949" max="7949" width="6.28515625" style="211" customWidth="1"/>
    <col min="7950" max="7951" width="11.42578125" style="211"/>
    <col min="7952" max="7952" width="6.7109375" style="211" customWidth="1"/>
    <col min="7953" max="7953" width="5" style="211" customWidth="1"/>
    <col min="7954" max="8192" width="11.42578125" style="211"/>
    <col min="8193" max="8197" width="0.85546875" style="211" customWidth="1"/>
    <col min="8198" max="8198" width="15.85546875" style="211" customWidth="1"/>
    <col min="8199" max="8199" width="12.28515625" style="211" customWidth="1"/>
    <col min="8200" max="8201" width="13.7109375" style="211" customWidth="1"/>
    <col min="8202" max="8202" width="8.7109375" style="211" customWidth="1"/>
    <col min="8203" max="8203" width="11.42578125" style="211"/>
    <col min="8204" max="8204" width="10" style="211" customWidth="1"/>
    <col min="8205" max="8205" width="6.28515625" style="211" customWidth="1"/>
    <col min="8206" max="8207" width="11.42578125" style="211"/>
    <col min="8208" max="8208" width="6.7109375" style="211" customWidth="1"/>
    <col min="8209" max="8209" width="5" style="211" customWidth="1"/>
    <col min="8210" max="8448" width="11.42578125" style="211"/>
    <col min="8449" max="8453" width="0.85546875" style="211" customWidth="1"/>
    <col min="8454" max="8454" width="15.85546875" style="211" customWidth="1"/>
    <col min="8455" max="8455" width="12.28515625" style="211" customWidth="1"/>
    <col min="8456" max="8457" width="13.7109375" style="211" customWidth="1"/>
    <col min="8458" max="8458" width="8.7109375" style="211" customWidth="1"/>
    <col min="8459" max="8459" width="11.42578125" style="211"/>
    <col min="8460" max="8460" width="10" style="211" customWidth="1"/>
    <col min="8461" max="8461" width="6.28515625" style="211" customWidth="1"/>
    <col min="8462" max="8463" width="11.42578125" style="211"/>
    <col min="8464" max="8464" width="6.7109375" style="211" customWidth="1"/>
    <col min="8465" max="8465" width="5" style="211" customWidth="1"/>
    <col min="8466" max="8704" width="11.42578125" style="211"/>
    <col min="8705" max="8709" width="0.85546875" style="211" customWidth="1"/>
    <col min="8710" max="8710" width="15.85546875" style="211" customWidth="1"/>
    <col min="8711" max="8711" width="12.28515625" style="211" customWidth="1"/>
    <col min="8712" max="8713" width="13.7109375" style="211" customWidth="1"/>
    <col min="8714" max="8714" width="8.7109375" style="211" customWidth="1"/>
    <col min="8715" max="8715" width="11.42578125" style="211"/>
    <col min="8716" max="8716" width="10" style="211" customWidth="1"/>
    <col min="8717" max="8717" width="6.28515625" style="211" customWidth="1"/>
    <col min="8718" max="8719" width="11.42578125" style="211"/>
    <col min="8720" max="8720" width="6.7109375" style="211" customWidth="1"/>
    <col min="8721" max="8721" width="5" style="211" customWidth="1"/>
    <col min="8722" max="8960" width="11.42578125" style="211"/>
    <col min="8961" max="8965" width="0.85546875" style="211" customWidth="1"/>
    <col min="8966" max="8966" width="15.85546875" style="211" customWidth="1"/>
    <col min="8967" max="8967" width="12.28515625" style="211" customWidth="1"/>
    <col min="8968" max="8969" width="13.7109375" style="211" customWidth="1"/>
    <col min="8970" max="8970" width="8.7109375" style="211" customWidth="1"/>
    <col min="8971" max="8971" width="11.42578125" style="211"/>
    <col min="8972" max="8972" width="10" style="211" customWidth="1"/>
    <col min="8973" max="8973" width="6.28515625" style="211" customWidth="1"/>
    <col min="8974" max="8975" width="11.42578125" style="211"/>
    <col min="8976" max="8976" width="6.7109375" style="211" customWidth="1"/>
    <col min="8977" max="8977" width="5" style="211" customWidth="1"/>
    <col min="8978" max="9216" width="11.42578125" style="211"/>
    <col min="9217" max="9221" width="0.85546875" style="211" customWidth="1"/>
    <col min="9222" max="9222" width="15.85546875" style="211" customWidth="1"/>
    <col min="9223" max="9223" width="12.28515625" style="211" customWidth="1"/>
    <col min="9224" max="9225" width="13.7109375" style="211" customWidth="1"/>
    <col min="9226" max="9226" width="8.7109375" style="211" customWidth="1"/>
    <col min="9227" max="9227" width="11.42578125" style="211"/>
    <col min="9228" max="9228" width="10" style="211" customWidth="1"/>
    <col min="9229" max="9229" width="6.28515625" style="211" customWidth="1"/>
    <col min="9230" max="9231" width="11.42578125" style="211"/>
    <col min="9232" max="9232" width="6.7109375" style="211" customWidth="1"/>
    <col min="9233" max="9233" width="5" style="211" customWidth="1"/>
    <col min="9234" max="9472" width="11.42578125" style="211"/>
    <col min="9473" max="9477" width="0.85546875" style="211" customWidth="1"/>
    <col min="9478" max="9478" width="15.85546875" style="211" customWidth="1"/>
    <col min="9479" max="9479" width="12.28515625" style="211" customWidth="1"/>
    <col min="9480" max="9481" width="13.7109375" style="211" customWidth="1"/>
    <col min="9482" max="9482" width="8.7109375" style="211" customWidth="1"/>
    <col min="9483" max="9483" width="11.42578125" style="211"/>
    <col min="9484" max="9484" width="10" style="211" customWidth="1"/>
    <col min="9485" max="9485" width="6.28515625" style="211" customWidth="1"/>
    <col min="9486" max="9487" width="11.42578125" style="211"/>
    <col min="9488" max="9488" width="6.7109375" style="211" customWidth="1"/>
    <col min="9489" max="9489" width="5" style="211" customWidth="1"/>
    <col min="9490" max="9728" width="11.42578125" style="211"/>
    <col min="9729" max="9733" width="0.85546875" style="211" customWidth="1"/>
    <col min="9734" max="9734" width="15.85546875" style="211" customWidth="1"/>
    <col min="9735" max="9735" width="12.28515625" style="211" customWidth="1"/>
    <col min="9736" max="9737" width="13.7109375" style="211" customWidth="1"/>
    <col min="9738" max="9738" width="8.7109375" style="211" customWidth="1"/>
    <col min="9739" max="9739" width="11.42578125" style="211"/>
    <col min="9740" max="9740" width="10" style="211" customWidth="1"/>
    <col min="9741" max="9741" width="6.28515625" style="211" customWidth="1"/>
    <col min="9742" max="9743" width="11.42578125" style="211"/>
    <col min="9744" max="9744" width="6.7109375" style="211" customWidth="1"/>
    <col min="9745" max="9745" width="5" style="211" customWidth="1"/>
    <col min="9746" max="9984" width="11.42578125" style="211"/>
    <col min="9985" max="9989" width="0.85546875" style="211" customWidth="1"/>
    <col min="9990" max="9990" width="15.85546875" style="211" customWidth="1"/>
    <col min="9991" max="9991" width="12.28515625" style="211" customWidth="1"/>
    <col min="9992" max="9993" width="13.7109375" style="211" customWidth="1"/>
    <col min="9994" max="9994" width="8.7109375" style="211" customWidth="1"/>
    <col min="9995" max="9995" width="11.42578125" style="211"/>
    <col min="9996" max="9996" width="10" style="211" customWidth="1"/>
    <col min="9997" max="9997" width="6.28515625" style="211" customWidth="1"/>
    <col min="9998" max="9999" width="11.42578125" style="211"/>
    <col min="10000" max="10000" width="6.7109375" style="211" customWidth="1"/>
    <col min="10001" max="10001" width="5" style="211" customWidth="1"/>
    <col min="10002" max="10240" width="11.42578125" style="211"/>
    <col min="10241" max="10245" width="0.85546875" style="211" customWidth="1"/>
    <col min="10246" max="10246" width="15.85546875" style="211" customWidth="1"/>
    <col min="10247" max="10247" width="12.28515625" style="211" customWidth="1"/>
    <col min="10248" max="10249" width="13.7109375" style="211" customWidth="1"/>
    <col min="10250" max="10250" width="8.7109375" style="211" customWidth="1"/>
    <col min="10251" max="10251" width="11.42578125" style="211"/>
    <col min="10252" max="10252" width="10" style="211" customWidth="1"/>
    <col min="10253" max="10253" width="6.28515625" style="211" customWidth="1"/>
    <col min="10254" max="10255" width="11.42578125" style="211"/>
    <col min="10256" max="10256" width="6.7109375" style="211" customWidth="1"/>
    <col min="10257" max="10257" width="5" style="211" customWidth="1"/>
    <col min="10258" max="10496" width="11.42578125" style="211"/>
    <col min="10497" max="10501" width="0.85546875" style="211" customWidth="1"/>
    <col min="10502" max="10502" width="15.85546875" style="211" customWidth="1"/>
    <col min="10503" max="10503" width="12.28515625" style="211" customWidth="1"/>
    <col min="10504" max="10505" width="13.7109375" style="211" customWidth="1"/>
    <col min="10506" max="10506" width="8.7109375" style="211" customWidth="1"/>
    <col min="10507" max="10507" width="11.42578125" style="211"/>
    <col min="10508" max="10508" width="10" style="211" customWidth="1"/>
    <col min="10509" max="10509" width="6.28515625" style="211" customWidth="1"/>
    <col min="10510" max="10511" width="11.42578125" style="211"/>
    <col min="10512" max="10512" width="6.7109375" style="211" customWidth="1"/>
    <col min="10513" max="10513" width="5" style="211" customWidth="1"/>
    <col min="10514" max="10752" width="11.42578125" style="211"/>
    <col min="10753" max="10757" width="0.85546875" style="211" customWidth="1"/>
    <col min="10758" max="10758" width="15.85546875" style="211" customWidth="1"/>
    <col min="10759" max="10759" width="12.28515625" style="211" customWidth="1"/>
    <col min="10760" max="10761" width="13.7109375" style="211" customWidth="1"/>
    <col min="10762" max="10762" width="8.7109375" style="211" customWidth="1"/>
    <col min="10763" max="10763" width="11.42578125" style="211"/>
    <col min="10764" max="10764" width="10" style="211" customWidth="1"/>
    <col min="10765" max="10765" width="6.28515625" style="211" customWidth="1"/>
    <col min="10766" max="10767" width="11.42578125" style="211"/>
    <col min="10768" max="10768" width="6.7109375" style="211" customWidth="1"/>
    <col min="10769" max="10769" width="5" style="211" customWidth="1"/>
    <col min="10770" max="11008" width="11.42578125" style="211"/>
    <col min="11009" max="11013" width="0.85546875" style="211" customWidth="1"/>
    <col min="11014" max="11014" width="15.85546875" style="211" customWidth="1"/>
    <col min="11015" max="11015" width="12.28515625" style="211" customWidth="1"/>
    <col min="11016" max="11017" width="13.7109375" style="211" customWidth="1"/>
    <col min="11018" max="11018" width="8.7109375" style="211" customWidth="1"/>
    <col min="11019" max="11019" width="11.42578125" style="211"/>
    <col min="11020" max="11020" width="10" style="211" customWidth="1"/>
    <col min="11021" max="11021" width="6.28515625" style="211" customWidth="1"/>
    <col min="11022" max="11023" width="11.42578125" style="211"/>
    <col min="11024" max="11024" width="6.7109375" style="211" customWidth="1"/>
    <col min="11025" max="11025" width="5" style="211" customWidth="1"/>
    <col min="11026" max="11264" width="11.42578125" style="211"/>
    <col min="11265" max="11269" width="0.85546875" style="211" customWidth="1"/>
    <col min="11270" max="11270" width="15.85546875" style="211" customWidth="1"/>
    <col min="11271" max="11271" width="12.28515625" style="211" customWidth="1"/>
    <col min="11272" max="11273" width="13.7109375" style="211" customWidth="1"/>
    <col min="11274" max="11274" width="8.7109375" style="211" customWidth="1"/>
    <col min="11275" max="11275" width="11.42578125" style="211"/>
    <col min="11276" max="11276" width="10" style="211" customWidth="1"/>
    <col min="11277" max="11277" width="6.28515625" style="211" customWidth="1"/>
    <col min="11278" max="11279" width="11.42578125" style="211"/>
    <col min="11280" max="11280" width="6.7109375" style="211" customWidth="1"/>
    <col min="11281" max="11281" width="5" style="211" customWidth="1"/>
    <col min="11282" max="11520" width="11.42578125" style="211"/>
    <col min="11521" max="11525" width="0.85546875" style="211" customWidth="1"/>
    <col min="11526" max="11526" width="15.85546875" style="211" customWidth="1"/>
    <col min="11527" max="11527" width="12.28515625" style="211" customWidth="1"/>
    <col min="11528" max="11529" width="13.7109375" style="211" customWidth="1"/>
    <col min="11530" max="11530" width="8.7109375" style="211" customWidth="1"/>
    <col min="11531" max="11531" width="11.42578125" style="211"/>
    <col min="11532" max="11532" width="10" style="211" customWidth="1"/>
    <col min="11533" max="11533" width="6.28515625" style="211" customWidth="1"/>
    <col min="11534" max="11535" width="11.42578125" style="211"/>
    <col min="11536" max="11536" width="6.7109375" style="211" customWidth="1"/>
    <col min="11537" max="11537" width="5" style="211" customWidth="1"/>
    <col min="11538" max="11776" width="11.42578125" style="211"/>
    <col min="11777" max="11781" width="0.85546875" style="211" customWidth="1"/>
    <col min="11782" max="11782" width="15.85546875" style="211" customWidth="1"/>
    <col min="11783" max="11783" width="12.28515625" style="211" customWidth="1"/>
    <col min="11784" max="11785" width="13.7109375" style="211" customWidth="1"/>
    <col min="11786" max="11786" width="8.7109375" style="211" customWidth="1"/>
    <col min="11787" max="11787" width="11.42578125" style="211"/>
    <col min="11788" max="11788" width="10" style="211" customWidth="1"/>
    <col min="11789" max="11789" width="6.28515625" style="211" customWidth="1"/>
    <col min="11790" max="11791" width="11.42578125" style="211"/>
    <col min="11792" max="11792" width="6.7109375" style="211" customWidth="1"/>
    <col min="11793" max="11793" width="5" style="211" customWidth="1"/>
    <col min="11794" max="12032" width="11.42578125" style="211"/>
    <col min="12033" max="12037" width="0.85546875" style="211" customWidth="1"/>
    <col min="12038" max="12038" width="15.85546875" style="211" customWidth="1"/>
    <col min="12039" max="12039" width="12.28515625" style="211" customWidth="1"/>
    <col min="12040" max="12041" width="13.7109375" style="211" customWidth="1"/>
    <col min="12042" max="12042" width="8.7109375" style="211" customWidth="1"/>
    <col min="12043" max="12043" width="11.42578125" style="211"/>
    <col min="12044" max="12044" width="10" style="211" customWidth="1"/>
    <col min="12045" max="12045" width="6.28515625" style="211" customWidth="1"/>
    <col min="12046" max="12047" width="11.42578125" style="211"/>
    <col min="12048" max="12048" width="6.7109375" style="211" customWidth="1"/>
    <col min="12049" max="12049" width="5" style="211" customWidth="1"/>
    <col min="12050" max="12288" width="11.42578125" style="211"/>
    <col min="12289" max="12293" width="0.85546875" style="211" customWidth="1"/>
    <col min="12294" max="12294" width="15.85546875" style="211" customWidth="1"/>
    <col min="12295" max="12295" width="12.28515625" style="211" customWidth="1"/>
    <col min="12296" max="12297" width="13.7109375" style="211" customWidth="1"/>
    <col min="12298" max="12298" width="8.7109375" style="211" customWidth="1"/>
    <col min="12299" max="12299" width="11.42578125" style="211"/>
    <col min="12300" max="12300" width="10" style="211" customWidth="1"/>
    <col min="12301" max="12301" width="6.28515625" style="211" customWidth="1"/>
    <col min="12302" max="12303" width="11.42578125" style="211"/>
    <col min="12304" max="12304" width="6.7109375" style="211" customWidth="1"/>
    <col min="12305" max="12305" width="5" style="211" customWidth="1"/>
    <col min="12306" max="12544" width="11.42578125" style="211"/>
    <col min="12545" max="12549" width="0.85546875" style="211" customWidth="1"/>
    <col min="12550" max="12550" width="15.85546875" style="211" customWidth="1"/>
    <col min="12551" max="12551" width="12.28515625" style="211" customWidth="1"/>
    <col min="12552" max="12553" width="13.7109375" style="211" customWidth="1"/>
    <col min="12554" max="12554" width="8.7109375" style="211" customWidth="1"/>
    <col min="12555" max="12555" width="11.42578125" style="211"/>
    <col min="12556" max="12556" width="10" style="211" customWidth="1"/>
    <col min="12557" max="12557" width="6.28515625" style="211" customWidth="1"/>
    <col min="12558" max="12559" width="11.42578125" style="211"/>
    <col min="12560" max="12560" width="6.7109375" style="211" customWidth="1"/>
    <col min="12561" max="12561" width="5" style="211" customWidth="1"/>
    <col min="12562" max="12800" width="11.42578125" style="211"/>
    <col min="12801" max="12805" width="0.85546875" style="211" customWidth="1"/>
    <col min="12806" max="12806" width="15.85546875" style="211" customWidth="1"/>
    <col min="12807" max="12807" width="12.28515625" style="211" customWidth="1"/>
    <col min="12808" max="12809" width="13.7109375" style="211" customWidth="1"/>
    <col min="12810" max="12810" width="8.7109375" style="211" customWidth="1"/>
    <col min="12811" max="12811" width="11.42578125" style="211"/>
    <col min="12812" max="12812" width="10" style="211" customWidth="1"/>
    <col min="12813" max="12813" width="6.28515625" style="211" customWidth="1"/>
    <col min="12814" max="12815" width="11.42578125" style="211"/>
    <col min="12816" max="12816" width="6.7109375" style="211" customWidth="1"/>
    <col min="12817" max="12817" width="5" style="211" customWidth="1"/>
    <col min="12818" max="13056" width="11.42578125" style="211"/>
    <col min="13057" max="13061" width="0.85546875" style="211" customWidth="1"/>
    <col min="13062" max="13062" width="15.85546875" style="211" customWidth="1"/>
    <col min="13063" max="13063" width="12.28515625" style="211" customWidth="1"/>
    <col min="13064" max="13065" width="13.7109375" style="211" customWidth="1"/>
    <col min="13066" max="13066" width="8.7109375" style="211" customWidth="1"/>
    <col min="13067" max="13067" width="11.42578125" style="211"/>
    <col min="13068" max="13068" width="10" style="211" customWidth="1"/>
    <col min="13069" max="13069" width="6.28515625" style="211" customWidth="1"/>
    <col min="13070" max="13071" width="11.42578125" style="211"/>
    <col min="13072" max="13072" width="6.7109375" style="211" customWidth="1"/>
    <col min="13073" max="13073" width="5" style="211" customWidth="1"/>
    <col min="13074" max="13312" width="11.42578125" style="211"/>
    <col min="13313" max="13317" width="0.85546875" style="211" customWidth="1"/>
    <col min="13318" max="13318" width="15.85546875" style="211" customWidth="1"/>
    <col min="13319" max="13319" width="12.28515625" style="211" customWidth="1"/>
    <col min="13320" max="13321" width="13.7109375" style="211" customWidth="1"/>
    <col min="13322" max="13322" width="8.7109375" style="211" customWidth="1"/>
    <col min="13323" max="13323" width="11.42578125" style="211"/>
    <col min="13324" max="13324" width="10" style="211" customWidth="1"/>
    <col min="13325" max="13325" width="6.28515625" style="211" customWidth="1"/>
    <col min="13326" max="13327" width="11.42578125" style="211"/>
    <col min="13328" max="13328" width="6.7109375" style="211" customWidth="1"/>
    <col min="13329" max="13329" width="5" style="211" customWidth="1"/>
    <col min="13330" max="13568" width="11.42578125" style="211"/>
    <col min="13569" max="13573" width="0.85546875" style="211" customWidth="1"/>
    <col min="13574" max="13574" width="15.85546875" style="211" customWidth="1"/>
    <col min="13575" max="13575" width="12.28515625" style="211" customWidth="1"/>
    <col min="13576" max="13577" width="13.7109375" style="211" customWidth="1"/>
    <col min="13578" max="13578" width="8.7109375" style="211" customWidth="1"/>
    <col min="13579" max="13579" width="11.42578125" style="211"/>
    <col min="13580" max="13580" width="10" style="211" customWidth="1"/>
    <col min="13581" max="13581" width="6.28515625" style="211" customWidth="1"/>
    <col min="13582" max="13583" width="11.42578125" style="211"/>
    <col min="13584" max="13584" width="6.7109375" style="211" customWidth="1"/>
    <col min="13585" max="13585" width="5" style="211" customWidth="1"/>
    <col min="13586" max="13824" width="11.42578125" style="211"/>
    <col min="13825" max="13829" width="0.85546875" style="211" customWidth="1"/>
    <col min="13830" max="13830" width="15.85546875" style="211" customWidth="1"/>
    <col min="13831" max="13831" width="12.28515625" style="211" customWidth="1"/>
    <col min="13832" max="13833" width="13.7109375" style="211" customWidth="1"/>
    <col min="13834" max="13834" width="8.7109375" style="211" customWidth="1"/>
    <col min="13835" max="13835" width="11.42578125" style="211"/>
    <col min="13836" max="13836" width="10" style="211" customWidth="1"/>
    <col min="13837" max="13837" width="6.28515625" style="211" customWidth="1"/>
    <col min="13838" max="13839" width="11.42578125" style="211"/>
    <col min="13840" max="13840" width="6.7109375" style="211" customWidth="1"/>
    <col min="13841" max="13841" width="5" style="211" customWidth="1"/>
    <col min="13842" max="14080" width="11.42578125" style="211"/>
    <col min="14081" max="14085" width="0.85546875" style="211" customWidth="1"/>
    <col min="14086" max="14086" width="15.85546875" style="211" customWidth="1"/>
    <col min="14087" max="14087" width="12.28515625" style="211" customWidth="1"/>
    <col min="14088" max="14089" width="13.7109375" style="211" customWidth="1"/>
    <col min="14090" max="14090" width="8.7109375" style="211" customWidth="1"/>
    <col min="14091" max="14091" width="11.42578125" style="211"/>
    <col min="14092" max="14092" width="10" style="211" customWidth="1"/>
    <col min="14093" max="14093" width="6.28515625" style="211" customWidth="1"/>
    <col min="14094" max="14095" width="11.42578125" style="211"/>
    <col min="14096" max="14096" width="6.7109375" style="211" customWidth="1"/>
    <col min="14097" max="14097" width="5" style="211" customWidth="1"/>
    <col min="14098" max="14336" width="11.42578125" style="211"/>
    <col min="14337" max="14341" width="0.85546875" style="211" customWidth="1"/>
    <col min="14342" max="14342" width="15.85546875" style="211" customWidth="1"/>
    <col min="14343" max="14343" width="12.28515625" style="211" customWidth="1"/>
    <col min="14344" max="14345" width="13.7109375" style="211" customWidth="1"/>
    <col min="14346" max="14346" width="8.7109375" style="211" customWidth="1"/>
    <col min="14347" max="14347" width="11.42578125" style="211"/>
    <col min="14348" max="14348" width="10" style="211" customWidth="1"/>
    <col min="14349" max="14349" width="6.28515625" style="211" customWidth="1"/>
    <col min="14350" max="14351" width="11.42578125" style="211"/>
    <col min="14352" max="14352" width="6.7109375" style="211" customWidth="1"/>
    <col min="14353" max="14353" width="5" style="211" customWidth="1"/>
    <col min="14354" max="14592" width="11.42578125" style="211"/>
    <col min="14593" max="14597" width="0.85546875" style="211" customWidth="1"/>
    <col min="14598" max="14598" width="15.85546875" style="211" customWidth="1"/>
    <col min="14599" max="14599" width="12.28515625" style="211" customWidth="1"/>
    <col min="14600" max="14601" width="13.7109375" style="211" customWidth="1"/>
    <col min="14602" max="14602" width="8.7109375" style="211" customWidth="1"/>
    <col min="14603" max="14603" width="11.42578125" style="211"/>
    <col min="14604" max="14604" width="10" style="211" customWidth="1"/>
    <col min="14605" max="14605" width="6.28515625" style="211" customWidth="1"/>
    <col min="14606" max="14607" width="11.42578125" style="211"/>
    <col min="14608" max="14608" width="6.7109375" style="211" customWidth="1"/>
    <col min="14609" max="14609" width="5" style="211" customWidth="1"/>
    <col min="14610" max="14848" width="11.42578125" style="211"/>
    <col min="14849" max="14853" width="0.85546875" style="211" customWidth="1"/>
    <col min="14854" max="14854" width="15.85546875" style="211" customWidth="1"/>
    <col min="14855" max="14855" width="12.28515625" style="211" customWidth="1"/>
    <col min="14856" max="14857" width="13.7109375" style="211" customWidth="1"/>
    <col min="14858" max="14858" width="8.7109375" style="211" customWidth="1"/>
    <col min="14859" max="14859" width="11.42578125" style="211"/>
    <col min="14860" max="14860" width="10" style="211" customWidth="1"/>
    <col min="14861" max="14861" width="6.28515625" style="211" customWidth="1"/>
    <col min="14862" max="14863" width="11.42578125" style="211"/>
    <col min="14864" max="14864" width="6.7109375" style="211" customWidth="1"/>
    <col min="14865" max="14865" width="5" style="211" customWidth="1"/>
    <col min="14866" max="15104" width="11.42578125" style="211"/>
    <col min="15105" max="15109" width="0.85546875" style="211" customWidth="1"/>
    <col min="15110" max="15110" width="15.85546875" style="211" customWidth="1"/>
    <col min="15111" max="15111" width="12.28515625" style="211" customWidth="1"/>
    <col min="15112" max="15113" width="13.7109375" style="211" customWidth="1"/>
    <col min="15114" max="15114" width="8.7109375" style="211" customWidth="1"/>
    <col min="15115" max="15115" width="11.42578125" style="211"/>
    <col min="15116" max="15116" width="10" style="211" customWidth="1"/>
    <col min="15117" max="15117" width="6.28515625" style="211" customWidth="1"/>
    <col min="15118" max="15119" width="11.42578125" style="211"/>
    <col min="15120" max="15120" width="6.7109375" style="211" customWidth="1"/>
    <col min="15121" max="15121" width="5" style="211" customWidth="1"/>
    <col min="15122" max="15360" width="11.42578125" style="211"/>
    <col min="15361" max="15365" width="0.85546875" style="211" customWidth="1"/>
    <col min="15366" max="15366" width="15.85546875" style="211" customWidth="1"/>
    <col min="15367" max="15367" width="12.28515625" style="211" customWidth="1"/>
    <col min="15368" max="15369" width="13.7109375" style="211" customWidth="1"/>
    <col min="15370" max="15370" width="8.7109375" style="211" customWidth="1"/>
    <col min="15371" max="15371" width="11.42578125" style="211"/>
    <col min="15372" max="15372" width="10" style="211" customWidth="1"/>
    <col min="15373" max="15373" width="6.28515625" style="211" customWidth="1"/>
    <col min="15374" max="15375" width="11.42578125" style="211"/>
    <col min="15376" max="15376" width="6.7109375" style="211" customWidth="1"/>
    <col min="15377" max="15377" width="5" style="211" customWidth="1"/>
    <col min="15378" max="15616" width="11.42578125" style="211"/>
    <col min="15617" max="15621" width="0.85546875" style="211" customWidth="1"/>
    <col min="15622" max="15622" width="15.85546875" style="211" customWidth="1"/>
    <col min="15623" max="15623" width="12.28515625" style="211" customWidth="1"/>
    <col min="15624" max="15625" width="13.7109375" style="211" customWidth="1"/>
    <col min="15626" max="15626" width="8.7109375" style="211" customWidth="1"/>
    <col min="15627" max="15627" width="11.42578125" style="211"/>
    <col min="15628" max="15628" width="10" style="211" customWidth="1"/>
    <col min="15629" max="15629" width="6.28515625" style="211" customWidth="1"/>
    <col min="15630" max="15631" width="11.42578125" style="211"/>
    <col min="15632" max="15632" width="6.7109375" style="211" customWidth="1"/>
    <col min="15633" max="15633" width="5" style="211" customWidth="1"/>
    <col min="15634" max="15872" width="11.42578125" style="211"/>
    <col min="15873" max="15877" width="0.85546875" style="211" customWidth="1"/>
    <col min="15878" max="15878" width="15.85546875" style="211" customWidth="1"/>
    <col min="15879" max="15879" width="12.28515625" style="211" customWidth="1"/>
    <col min="15880" max="15881" width="13.7109375" style="211" customWidth="1"/>
    <col min="15882" max="15882" width="8.7109375" style="211" customWidth="1"/>
    <col min="15883" max="15883" width="11.42578125" style="211"/>
    <col min="15884" max="15884" width="10" style="211" customWidth="1"/>
    <col min="15885" max="15885" width="6.28515625" style="211" customWidth="1"/>
    <col min="15886" max="15887" width="11.42578125" style="211"/>
    <col min="15888" max="15888" width="6.7109375" style="211" customWidth="1"/>
    <col min="15889" max="15889" width="5" style="211" customWidth="1"/>
    <col min="15890" max="16128" width="11.42578125" style="211"/>
    <col min="16129" max="16133" width="0.85546875" style="211" customWidth="1"/>
    <col min="16134" max="16134" width="15.85546875" style="211" customWidth="1"/>
    <col min="16135" max="16135" width="12.28515625" style="211" customWidth="1"/>
    <col min="16136" max="16137" width="13.7109375" style="211" customWidth="1"/>
    <col min="16138" max="16138" width="8.7109375" style="211" customWidth="1"/>
    <col min="16139" max="16139" width="11.42578125" style="211"/>
    <col min="16140" max="16140" width="10" style="211" customWidth="1"/>
    <col min="16141" max="16141" width="6.28515625" style="211" customWidth="1"/>
    <col min="16142" max="16143" width="11.42578125" style="211"/>
    <col min="16144" max="16144" width="6.7109375" style="211" customWidth="1"/>
    <col min="16145" max="16145" width="5" style="211" customWidth="1"/>
    <col min="16146" max="16384" width="11.42578125" style="211"/>
  </cols>
  <sheetData>
    <row r="2" spans="1:16">
      <c r="F2" s="470" t="s">
        <v>594</v>
      </c>
      <c r="G2" s="470"/>
      <c r="H2" s="470"/>
      <c r="I2" s="470"/>
      <c r="J2" s="470"/>
      <c r="K2" s="470"/>
      <c r="L2" s="470"/>
      <c r="M2" s="470"/>
      <c r="N2" s="203"/>
      <c r="O2" s="203"/>
      <c r="P2" s="204"/>
    </row>
    <row r="3" spans="1:16" ht="12.75" customHeight="1">
      <c r="A3" s="206" t="s">
        <v>595</v>
      </c>
      <c r="B3" s="206"/>
      <c r="C3" s="206"/>
      <c r="D3" s="206"/>
      <c r="E3" s="207"/>
      <c r="F3" s="470" t="s">
        <v>596</v>
      </c>
      <c r="G3" s="470"/>
      <c r="H3" s="470"/>
      <c r="I3" s="470"/>
      <c r="J3" s="470"/>
      <c r="K3" s="470"/>
      <c r="L3" s="470"/>
      <c r="M3" s="470"/>
      <c r="N3" s="203"/>
      <c r="O3" s="203"/>
      <c r="P3" s="204"/>
    </row>
    <row r="4" spans="1:16" ht="12.75" customHeight="1">
      <c r="A4" s="206"/>
      <c r="B4" s="206"/>
      <c r="C4" s="206"/>
      <c r="D4" s="206"/>
      <c r="E4" s="207"/>
      <c r="F4" s="470" t="s">
        <v>597</v>
      </c>
      <c r="G4" s="470"/>
      <c r="H4" s="470"/>
      <c r="I4" s="470"/>
      <c r="J4" s="470"/>
      <c r="K4" s="470"/>
      <c r="L4" s="470"/>
      <c r="M4" s="470"/>
      <c r="N4" s="203"/>
      <c r="O4" s="203"/>
      <c r="P4" s="204"/>
    </row>
    <row r="5" spans="1:16" ht="12.75" customHeight="1">
      <c r="I5" s="210"/>
    </row>
    <row r="6" spans="1:16" ht="15" customHeight="1">
      <c r="A6" s="471" t="s">
        <v>598</v>
      </c>
      <c r="B6" s="472" t="s">
        <v>599</v>
      </c>
      <c r="C6" s="472"/>
      <c r="D6" s="472"/>
      <c r="E6" s="214"/>
      <c r="F6" s="473" t="s">
        <v>600</v>
      </c>
      <c r="G6" s="473"/>
      <c r="I6" s="210"/>
    </row>
    <row r="7" spans="1:16" ht="15" customHeight="1">
      <c r="A7" s="471"/>
      <c r="B7" s="212" t="s">
        <v>34</v>
      </c>
      <c r="C7" s="213" t="s">
        <v>17</v>
      </c>
      <c r="D7" s="213" t="s">
        <v>18</v>
      </c>
      <c r="E7" s="216"/>
      <c r="F7" s="214" t="s">
        <v>17</v>
      </c>
      <c r="G7" s="215" t="s">
        <v>18</v>
      </c>
      <c r="H7" s="217"/>
      <c r="I7" s="210"/>
    </row>
    <row r="8" spans="1:16" ht="6" customHeight="1">
      <c r="A8" s="213"/>
      <c r="B8" s="213"/>
      <c r="C8" s="213"/>
      <c r="D8" s="213"/>
      <c r="E8" s="214"/>
      <c r="I8" s="210"/>
    </row>
    <row r="9" spans="1:16" ht="15" customHeight="1">
      <c r="B9" s="218">
        <f>SUM(B11:B26)</f>
        <v>3753463</v>
      </c>
      <c r="C9" s="218">
        <f>SUM(C11:C26)</f>
        <v>1861295</v>
      </c>
      <c r="D9" s="218">
        <f>SUM(D11:D26)</f>
        <v>1892168</v>
      </c>
      <c r="E9" s="219"/>
      <c r="F9" s="220">
        <f>SUM(F11:F26)</f>
        <v>-100.00000000000001</v>
      </c>
      <c r="G9" s="221">
        <f>SUM(G11:G26)</f>
        <v>100.00000000000001</v>
      </c>
      <c r="I9" s="210"/>
    </row>
    <row r="10" spans="1:16" ht="6" customHeight="1">
      <c r="A10" s="213"/>
      <c r="B10" s="218"/>
      <c r="C10" s="218"/>
      <c r="D10" s="218"/>
      <c r="E10" s="222"/>
      <c r="I10" s="210"/>
    </row>
    <row r="11" spans="1:16" ht="15" customHeight="1">
      <c r="A11" s="223" t="s">
        <v>601</v>
      </c>
      <c r="B11" s="224">
        <f>SUM(C11:D11)</f>
        <v>138706</v>
      </c>
      <c r="C11" s="225">
        <f t="shared" ref="C11:D25" si="0">B32</f>
        <v>70863</v>
      </c>
      <c r="D11" s="225">
        <f t="shared" si="0"/>
        <v>67843</v>
      </c>
      <c r="E11" s="226"/>
      <c r="F11" s="227">
        <f>(C11/($C$9))*-100</f>
        <v>-3.8071880061999845</v>
      </c>
      <c r="G11" s="228">
        <f>(D11/($D$9))*100</f>
        <v>3.5854638700157704</v>
      </c>
      <c r="H11" s="229"/>
      <c r="I11" s="210"/>
    </row>
    <row r="12" spans="1:16" ht="15" customHeight="1">
      <c r="A12" s="223" t="s">
        <v>602</v>
      </c>
      <c r="B12" s="224">
        <f t="shared" ref="B12:B25" si="1">SUM(C12:D12)</f>
        <v>351606</v>
      </c>
      <c r="C12" s="225">
        <f t="shared" si="0"/>
        <v>179254</v>
      </c>
      <c r="D12" s="225">
        <f t="shared" si="0"/>
        <v>172352</v>
      </c>
      <c r="E12" s="226"/>
      <c r="F12" s="227">
        <f>(C12/($C$9))*-100</f>
        <v>-9.6306066475222902</v>
      </c>
      <c r="G12" s="228">
        <f>(D12/($D$9))*100</f>
        <v>9.1087049352911578</v>
      </c>
      <c r="H12" s="229"/>
      <c r="I12" s="210"/>
    </row>
    <row r="13" spans="1:16" ht="15" customHeight="1">
      <c r="A13" s="223" t="s">
        <v>603</v>
      </c>
      <c r="B13" s="224">
        <f t="shared" si="1"/>
        <v>383929</v>
      </c>
      <c r="C13" s="225">
        <f t="shared" si="0"/>
        <v>194830</v>
      </c>
      <c r="D13" s="225">
        <f t="shared" si="0"/>
        <v>189099</v>
      </c>
      <c r="E13" s="214"/>
      <c r="F13" s="227">
        <f>(C13/($C$9))*-100</f>
        <v>-10.467443366043534</v>
      </c>
      <c r="G13" s="228">
        <f>(D13/($D$9))*100</f>
        <v>9.993774337162451</v>
      </c>
      <c r="H13" s="229"/>
      <c r="I13" s="210"/>
    </row>
    <row r="14" spans="1:16" ht="15" customHeight="1">
      <c r="A14" s="223" t="s">
        <v>604</v>
      </c>
      <c r="B14" s="224">
        <f t="shared" si="1"/>
        <v>391200</v>
      </c>
      <c r="C14" s="225">
        <f t="shared" si="0"/>
        <v>197876</v>
      </c>
      <c r="D14" s="225">
        <f t="shared" si="0"/>
        <v>193324</v>
      </c>
      <c r="E14" s="214"/>
      <c r="F14" s="227">
        <f t="shared" ref="F14:F26" si="2">(C14/($C$9))*-100</f>
        <v>-10.631092868137507</v>
      </c>
      <c r="G14" s="228">
        <f t="shared" ref="G14:G26" si="3">(D14/($D$9))*100</f>
        <v>10.217063178322432</v>
      </c>
      <c r="H14" s="229"/>
      <c r="I14" s="210"/>
    </row>
    <row r="15" spans="1:16" ht="15" customHeight="1">
      <c r="A15" s="223" t="s">
        <v>605</v>
      </c>
      <c r="B15" s="224">
        <f t="shared" si="1"/>
        <v>399263</v>
      </c>
      <c r="C15" s="225">
        <f t="shared" si="0"/>
        <v>201611</v>
      </c>
      <c r="D15" s="225">
        <f t="shared" si="0"/>
        <v>197652</v>
      </c>
      <c r="E15" s="214"/>
      <c r="F15" s="227">
        <f t="shared" si="2"/>
        <v>-10.831759608229754</v>
      </c>
      <c r="G15" s="228">
        <f t="shared" si="3"/>
        <v>10.44579551075803</v>
      </c>
      <c r="H15" s="229"/>
      <c r="I15" s="210"/>
    </row>
    <row r="16" spans="1:16" ht="15" customHeight="1">
      <c r="A16" s="223" t="s">
        <v>606</v>
      </c>
      <c r="B16" s="224">
        <f t="shared" si="1"/>
        <v>371913</v>
      </c>
      <c r="C16" s="225">
        <f t="shared" si="0"/>
        <v>186760</v>
      </c>
      <c r="D16" s="225">
        <f t="shared" si="0"/>
        <v>185153</v>
      </c>
      <c r="E16" s="214"/>
      <c r="F16" s="227">
        <f t="shared" si="2"/>
        <v>-10.033874264960687</v>
      </c>
      <c r="G16" s="228">
        <f t="shared" si="3"/>
        <v>9.7852304869335072</v>
      </c>
      <c r="H16" s="229"/>
      <c r="I16" s="210"/>
    </row>
    <row r="17" spans="1:15" ht="15" customHeight="1">
      <c r="A17" s="223" t="s">
        <v>607</v>
      </c>
      <c r="B17" s="224">
        <f t="shared" si="1"/>
        <v>319890</v>
      </c>
      <c r="C17" s="225">
        <f t="shared" si="0"/>
        <v>159577</v>
      </c>
      <c r="D17" s="225">
        <f t="shared" si="0"/>
        <v>160313</v>
      </c>
      <c r="E17" s="214"/>
      <c r="F17" s="227">
        <f t="shared" si="2"/>
        <v>-8.5734394601608024</v>
      </c>
      <c r="G17" s="228">
        <f t="shared" si="3"/>
        <v>8.472450649202397</v>
      </c>
      <c r="H17" s="229"/>
      <c r="I17" s="210"/>
    </row>
    <row r="18" spans="1:15" ht="15" customHeight="1">
      <c r="A18" s="223" t="s">
        <v>608</v>
      </c>
      <c r="B18" s="224">
        <f t="shared" si="1"/>
        <v>271218</v>
      </c>
      <c r="C18" s="225">
        <f t="shared" si="0"/>
        <v>134633</v>
      </c>
      <c r="D18" s="225">
        <f t="shared" si="0"/>
        <v>136585</v>
      </c>
      <c r="E18" s="214"/>
      <c r="F18" s="227">
        <f t="shared" si="2"/>
        <v>-7.2332972473466057</v>
      </c>
      <c r="G18" s="228">
        <f t="shared" si="3"/>
        <v>7.2184393774759963</v>
      </c>
      <c r="H18" s="229"/>
      <c r="I18" s="210"/>
      <c r="J18" s="230"/>
    </row>
    <row r="19" spans="1:15" ht="15" customHeight="1">
      <c r="A19" s="223" t="s">
        <v>609</v>
      </c>
      <c r="B19" s="224">
        <f t="shared" si="1"/>
        <v>267847</v>
      </c>
      <c r="C19" s="225">
        <f t="shared" si="0"/>
        <v>131944</v>
      </c>
      <c r="D19" s="225">
        <f t="shared" si="0"/>
        <v>135903</v>
      </c>
      <c r="E19" s="214"/>
      <c r="F19" s="227">
        <f t="shared" si="2"/>
        <v>-7.0888279396871532</v>
      </c>
      <c r="G19" s="228">
        <f t="shared" si="3"/>
        <v>7.1823960663112363</v>
      </c>
      <c r="H19" s="229"/>
      <c r="I19" s="210"/>
    </row>
    <row r="20" spans="1:15" ht="15" customHeight="1">
      <c r="A20" s="223" t="s">
        <v>610</v>
      </c>
      <c r="B20" s="224">
        <f t="shared" si="1"/>
        <v>256759</v>
      </c>
      <c r="C20" s="225">
        <f t="shared" si="0"/>
        <v>125528</v>
      </c>
      <c r="D20" s="225">
        <f t="shared" si="0"/>
        <v>131231</v>
      </c>
      <c r="E20" s="214"/>
      <c r="F20" s="227">
        <f t="shared" si="2"/>
        <v>-6.7441217002140981</v>
      </c>
      <c r="G20" s="228">
        <f t="shared" si="3"/>
        <v>6.9354835300036779</v>
      </c>
      <c r="H20" s="229"/>
      <c r="I20" s="210"/>
    </row>
    <row r="21" spans="1:15" ht="15" customHeight="1">
      <c r="A21" s="223" t="s">
        <v>611</v>
      </c>
      <c r="B21" s="224">
        <f t="shared" si="1"/>
        <v>213664</v>
      </c>
      <c r="C21" s="225">
        <f t="shared" si="0"/>
        <v>102764</v>
      </c>
      <c r="D21" s="225">
        <f t="shared" si="0"/>
        <v>110900</v>
      </c>
      <c r="E21" s="214"/>
      <c r="F21" s="227">
        <f t="shared" si="2"/>
        <v>-5.5211022433305841</v>
      </c>
      <c r="G21" s="228">
        <f t="shared" si="3"/>
        <v>5.861001771512889</v>
      </c>
      <c r="H21" s="229"/>
      <c r="I21" s="210"/>
    </row>
    <row r="22" spans="1:15" ht="15" customHeight="1">
      <c r="A22" s="223" t="s">
        <v>612</v>
      </c>
      <c r="B22" s="224">
        <f t="shared" si="1"/>
        <v>158665</v>
      </c>
      <c r="C22" s="225">
        <f t="shared" si="0"/>
        <v>74660</v>
      </c>
      <c r="D22" s="225">
        <f t="shared" si="0"/>
        <v>84005</v>
      </c>
      <c r="E22" s="214"/>
      <c r="F22" s="227">
        <f t="shared" si="2"/>
        <v>-4.0111857604517285</v>
      </c>
      <c r="G22" s="228">
        <f t="shared" si="3"/>
        <v>4.4396163554187584</v>
      </c>
      <c r="H22" s="229"/>
      <c r="I22" s="210"/>
    </row>
    <row r="23" spans="1:15" ht="15" customHeight="1">
      <c r="A23" s="231" t="s">
        <v>613</v>
      </c>
      <c r="B23" s="224">
        <f t="shared" si="1"/>
        <v>105191</v>
      </c>
      <c r="C23" s="225">
        <f t="shared" si="0"/>
        <v>48345</v>
      </c>
      <c r="D23" s="225">
        <f t="shared" si="0"/>
        <v>56846</v>
      </c>
      <c r="E23" s="214"/>
      <c r="F23" s="227">
        <f t="shared" si="2"/>
        <v>-2.5973851538847952</v>
      </c>
      <c r="G23" s="228">
        <f t="shared" si="3"/>
        <v>3.0042786898414944</v>
      </c>
      <c r="H23" s="229"/>
      <c r="I23" s="232"/>
    </row>
    <row r="24" spans="1:15" ht="15" customHeight="1">
      <c r="A24" s="231" t="s">
        <v>614</v>
      </c>
      <c r="B24" s="224">
        <f t="shared" si="1"/>
        <v>65779</v>
      </c>
      <c r="C24" s="225">
        <f t="shared" si="0"/>
        <v>29266</v>
      </c>
      <c r="D24" s="225">
        <f t="shared" si="0"/>
        <v>36513</v>
      </c>
      <c r="E24" s="214"/>
      <c r="F24" s="227">
        <f t="shared" si="2"/>
        <v>-1.5723461353519996</v>
      </c>
      <c r="G24" s="228">
        <f t="shared" si="3"/>
        <v>1.9296912324909838</v>
      </c>
      <c r="H24" s="229"/>
      <c r="I24" s="232"/>
    </row>
    <row r="25" spans="1:15" ht="15" customHeight="1">
      <c r="A25" s="231" t="s">
        <v>615</v>
      </c>
      <c r="B25" s="224">
        <f t="shared" si="1"/>
        <v>36255</v>
      </c>
      <c r="C25" s="225">
        <f t="shared" si="0"/>
        <v>15290</v>
      </c>
      <c r="D25" s="225">
        <f t="shared" si="0"/>
        <v>20965</v>
      </c>
      <c r="E25" s="214"/>
      <c r="F25" s="227">
        <f t="shared" si="2"/>
        <v>-0.82147107255969631</v>
      </c>
      <c r="G25" s="228">
        <f t="shared" si="3"/>
        <v>1.1079882970222519</v>
      </c>
      <c r="H25" s="229"/>
      <c r="I25" s="210"/>
    </row>
    <row r="26" spans="1:15" ht="17.25" customHeight="1">
      <c r="A26" s="231" t="s">
        <v>616</v>
      </c>
      <c r="B26" s="224">
        <f>SUM(C26:D26)</f>
        <v>21578</v>
      </c>
      <c r="C26" s="225">
        <f>B47+B48+B49</f>
        <v>8094</v>
      </c>
      <c r="D26" s="225">
        <f>C47+C48+C49</f>
        <v>13484</v>
      </c>
      <c r="E26" s="214"/>
      <c r="F26" s="227">
        <f t="shared" si="2"/>
        <v>-0.43485852591878232</v>
      </c>
      <c r="G26" s="228">
        <f t="shared" si="3"/>
        <v>0.71262171223696835</v>
      </c>
      <c r="H26" s="233"/>
      <c r="I26" s="210"/>
    </row>
    <row r="27" spans="1:15" ht="15">
      <c r="A27" s="231"/>
      <c r="B27" s="224"/>
      <c r="C27" s="234"/>
      <c r="D27" s="235"/>
      <c r="E27" s="214"/>
      <c r="F27" s="227"/>
      <c r="G27" s="228"/>
    </row>
    <row r="28" spans="1:15" ht="12.75" customHeight="1">
      <c r="A28" s="236"/>
      <c r="C28" s="234"/>
      <c r="D28" s="235"/>
      <c r="F28" s="469" t="s">
        <v>617</v>
      </c>
      <c r="G28" s="469"/>
      <c r="J28" s="237"/>
      <c r="K28" s="237"/>
      <c r="L28" s="237"/>
      <c r="M28" s="237"/>
      <c r="N28" s="237"/>
      <c r="O28" s="237"/>
    </row>
    <row r="29" spans="1:15">
      <c r="A29" s="236"/>
      <c r="B29" s="238" t="s">
        <v>17</v>
      </c>
      <c r="C29" s="238" t="s">
        <v>18</v>
      </c>
      <c r="I29" s="210"/>
    </row>
    <row r="30" spans="1:15">
      <c r="B30" s="225"/>
      <c r="H30" s="239"/>
      <c r="I30" s="210"/>
    </row>
    <row r="31" spans="1:15">
      <c r="A31" s="201" t="s">
        <v>17</v>
      </c>
    </row>
    <row r="32" spans="1:15">
      <c r="A32" s="201" t="s">
        <v>574</v>
      </c>
      <c r="B32" s="225">
        <f>'10'!B29</f>
        <v>70863</v>
      </c>
      <c r="C32" s="225">
        <f>'10'!B49</f>
        <v>67843</v>
      </c>
    </row>
    <row r="33" spans="1:3">
      <c r="A33" s="201" t="s">
        <v>592</v>
      </c>
      <c r="B33" s="225">
        <f>'10'!B30</f>
        <v>179254</v>
      </c>
      <c r="C33" s="225">
        <f>'10'!B50</f>
        <v>172352</v>
      </c>
    </row>
    <row r="34" spans="1:3">
      <c r="A34" s="201" t="s">
        <v>576</v>
      </c>
      <c r="B34" s="225">
        <f>'10'!B31</f>
        <v>194830</v>
      </c>
      <c r="C34" s="225">
        <f>'10'!B51</f>
        <v>189099</v>
      </c>
    </row>
    <row r="35" spans="1:3">
      <c r="A35" s="201" t="s">
        <v>577</v>
      </c>
      <c r="B35" s="225">
        <f>'10'!B32</f>
        <v>197876</v>
      </c>
      <c r="C35" s="225">
        <f>'10'!B52</f>
        <v>193324</v>
      </c>
    </row>
    <row r="36" spans="1:3">
      <c r="A36" s="201" t="s">
        <v>578</v>
      </c>
      <c r="B36" s="225">
        <f>'10'!B33</f>
        <v>201611</v>
      </c>
      <c r="C36" s="225">
        <f>'10'!B53</f>
        <v>197652</v>
      </c>
    </row>
    <row r="37" spans="1:3">
      <c r="A37" s="201" t="s">
        <v>579</v>
      </c>
      <c r="B37" s="225">
        <f>'10'!B34</f>
        <v>186760</v>
      </c>
      <c r="C37" s="225">
        <f>'10'!B54</f>
        <v>185153</v>
      </c>
    </row>
    <row r="38" spans="1:3">
      <c r="A38" s="201" t="s">
        <v>580</v>
      </c>
      <c r="B38" s="225">
        <f>'10'!B35</f>
        <v>159577</v>
      </c>
      <c r="C38" s="225">
        <f>'10'!B55</f>
        <v>160313</v>
      </c>
    </row>
    <row r="39" spans="1:3">
      <c r="A39" s="201" t="s">
        <v>581</v>
      </c>
      <c r="B39" s="225">
        <f>'10'!B36</f>
        <v>134633</v>
      </c>
      <c r="C39" s="225">
        <f>'10'!B56</f>
        <v>136585</v>
      </c>
    </row>
    <row r="40" spans="1:3">
      <c r="A40" s="201" t="s">
        <v>582</v>
      </c>
      <c r="B40" s="225">
        <f>'10'!B37</f>
        <v>131944</v>
      </c>
      <c r="C40" s="225">
        <f>'10'!B57</f>
        <v>135903</v>
      </c>
    </row>
    <row r="41" spans="1:3">
      <c r="A41" s="201" t="s">
        <v>583</v>
      </c>
      <c r="B41" s="225">
        <f>'10'!B38</f>
        <v>125528</v>
      </c>
      <c r="C41" s="225">
        <f>'10'!B58</f>
        <v>131231</v>
      </c>
    </row>
    <row r="42" spans="1:3">
      <c r="A42" s="201" t="s">
        <v>584</v>
      </c>
      <c r="B42" s="225">
        <f>'10'!B39</f>
        <v>102764</v>
      </c>
      <c r="C42" s="225">
        <f>'10'!B59</f>
        <v>110900</v>
      </c>
    </row>
    <row r="43" spans="1:3">
      <c r="A43" s="201" t="s">
        <v>585</v>
      </c>
      <c r="B43" s="225">
        <f>'10'!B40</f>
        <v>74660</v>
      </c>
      <c r="C43" s="225">
        <f>'10'!B60</f>
        <v>84005</v>
      </c>
    </row>
    <row r="44" spans="1:3">
      <c r="A44" s="201" t="s">
        <v>586</v>
      </c>
      <c r="B44" s="225">
        <f>'10'!B41</f>
        <v>48345</v>
      </c>
      <c r="C44" s="225">
        <f>'10'!B61</f>
        <v>56846</v>
      </c>
    </row>
    <row r="45" spans="1:3">
      <c r="A45" s="201" t="s">
        <v>587</v>
      </c>
      <c r="B45" s="225">
        <f>'10'!B42</f>
        <v>29266</v>
      </c>
      <c r="C45" s="225">
        <f>'10'!B62</f>
        <v>36513</v>
      </c>
    </row>
    <row r="46" spans="1:3">
      <c r="A46" s="201" t="s">
        <v>588</v>
      </c>
      <c r="B46" s="225">
        <f>'10'!B43</f>
        <v>15290</v>
      </c>
      <c r="C46" s="225">
        <f>'10'!B63</f>
        <v>20965</v>
      </c>
    </row>
    <row r="47" spans="1:3">
      <c r="A47" s="201" t="s">
        <v>589</v>
      </c>
      <c r="B47" s="225">
        <f>'10'!B44</f>
        <v>6046</v>
      </c>
      <c r="C47" s="225">
        <f>'10'!B64</f>
        <v>9724</v>
      </c>
    </row>
    <row r="48" spans="1:3">
      <c r="A48" s="201" t="s">
        <v>590</v>
      </c>
      <c r="B48" s="225">
        <f>'10'!B45</f>
        <v>1760</v>
      </c>
      <c r="C48" s="225">
        <f>'10'!B65</f>
        <v>3150</v>
      </c>
    </row>
    <row r="49" spans="1:3">
      <c r="A49" s="201" t="s">
        <v>591</v>
      </c>
      <c r="B49" s="225">
        <f>'10'!B46</f>
        <v>288</v>
      </c>
      <c r="C49" s="225">
        <f>'10'!B66</f>
        <v>610</v>
      </c>
    </row>
  </sheetData>
  <mergeCells count="7">
    <mergeCell ref="F28:G28"/>
    <mergeCell ref="F2:M2"/>
    <mergeCell ref="F3:M3"/>
    <mergeCell ref="F4:M4"/>
    <mergeCell ref="A6:A7"/>
    <mergeCell ref="B6:D6"/>
    <mergeCell ref="F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CC9A-3408-42D1-B67B-8B5835A153BD}">
  <dimension ref="A2:G65"/>
  <sheetViews>
    <sheetView showGridLines="0" zoomScaleNormal="100" workbookViewId="0">
      <selection activeCell="I54" sqref="I54"/>
    </sheetView>
  </sheetViews>
  <sheetFormatPr baseColWidth="10" defaultColWidth="11" defaultRowHeight="12.75"/>
  <cols>
    <col min="1" max="1" width="22" style="119" customWidth="1"/>
    <col min="2" max="2" width="11.85546875" style="119" customWidth="1"/>
    <col min="3" max="3" width="11.42578125" style="119" bestFit="1" customWidth="1"/>
    <col min="4" max="4" width="11.7109375" style="119" customWidth="1"/>
    <col min="5" max="5" width="11.42578125" style="119" bestFit="1" customWidth="1"/>
    <col min="6" max="6" width="11.7109375" style="119" customWidth="1"/>
    <col min="7" max="7" width="11.42578125" style="119" bestFit="1" customWidth="1"/>
    <col min="8" max="256" width="11" style="119"/>
    <col min="257" max="257" width="22" style="119" customWidth="1"/>
    <col min="258" max="258" width="11.85546875" style="119" customWidth="1"/>
    <col min="259" max="259" width="11.42578125" style="119" bestFit="1" customWidth="1"/>
    <col min="260" max="260" width="11.7109375" style="119" customWidth="1"/>
    <col min="261" max="261" width="11.42578125" style="119" bestFit="1" customWidth="1"/>
    <col min="262" max="262" width="11.7109375" style="119" customWidth="1"/>
    <col min="263" max="263" width="11.42578125" style="119" bestFit="1" customWidth="1"/>
    <col min="264" max="512" width="11" style="119"/>
    <col min="513" max="513" width="22" style="119" customWidth="1"/>
    <col min="514" max="514" width="11.85546875" style="119" customWidth="1"/>
    <col min="515" max="515" width="11.42578125" style="119" bestFit="1" customWidth="1"/>
    <col min="516" max="516" width="11.7109375" style="119" customWidth="1"/>
    <col min="517" max="517" width="11.42578125" style="119" bestFit="1" customWidth="1"/>
    <col min="518" max="518" width="11.7109375" style="119" customWidth="1"/>
    <col min="519" max="519" width="11.42578125" style="119" bestFit="1" customWidth="1"/>
    <col min="520" max="768" width="11" style="119"/>
    <col min="769" max="769" width="22" style="119" customWidth="1"/>
    <col min="770" max="770" width="11.85546875" style="119" customWidth="1"/>
    <col min="771" max="771" width="11.42578125" style="119" bestFit="1" customWidth="1"/>
    <col min="772" max="772" width="11.7109375" style="119" customWidth="1"/>
    <col min="773" max="773" width="11.42578125" style="119" bestFit="1" customWidth="1"/>
    <col min="774" max="774" width="11.7109375" style="119" customWidth="1"/>
    <col min="775" max="775" width="11.42578125" style="119" bestFit="1" customWidth="1"/>
    <col min="776" max="1024" width="11" style="119"/>
    <col min="1025" max="1025" width="22" style="119" customWidth="1"/>
    <col min="1026" max="1026" width="11.85546875" style="119" customWidth="1"/>
    <col min="1027" max="1027" width="11.42578125" style="119" bestFit="1" customWidth="1"/>
    <col min="1028" max="1028" width="11.7109375" style="119" customWidth="1"/>
    <col min="1029" max="1029" width="11.42578125" style="119" bestFit="1" customWidth="1"/>
    <col min="1030" max="1030" width="11.7109375" style="119" customWidth="1"/>
    <col min="1031" max="1031" width="11.42578125" style="119" bestFit="1" customWidth="1"/>
    <col min="1032" max="1280" width="11" style="119"/>
    <col min="1281" max="1281" width="22" style="119" customWidth="1"/>
    <col min="1282" max="1282" width="11.85546875" style="119" customWidth="1"/>
    <col min="1283" max="1283" width="11.42578125" style="119" bestFit="1" customWidth="1"/>
    <col min="1284" max="1284" width="11.7109375" style="119" customWidth="1"/>
    <col min="1285" max="1285" width="11.42578125" style="119" bestFit="1" customWidth="1"/>
    <col min="1286" max="1286" width="11.7109375" style="119" customWidth="1"/>
    <col min="1287" max="1287" width="11.42578125" style="119" bestFit="1" customWidth="1"/>
    <col min="1288" max="1536" width="11" style="119"/>
    <col min="1537" max="1537" width="22" style="119" customWidth="1"/>
    <col min="1538" max="1538" width="11.85546875" style="119" customWidth="1"/>
    <col min="1539" max="1539" width="11.42578125" style="119" bestFit="1" customWidth="1"/>
    <col min="1540" max="1540" width="11.7109375" style="119" customWidth="1"/>
    <col min="1541" max="1541" width="11.42578125" style="119" bestFit="1" customWidth="1"/>
    <col min="1542" max="1542" width="11.7109375" style="119" customWidth="1"/>
    <col min="1543" max="1543" width="11.42578125" style="119" bestFit="1" customWidth="1"/>
    <col min="1544" max="1792" width="11" style="119"/>
    <col min="1793" max="1793" width="22" style="119" customWidth="1"/>
    <col min="1794" max="1794" width="11.85546875" style="119" customWidth="1"/>
    <col min="1795" max="1795" width="11.42578125" style="119" bestFit="1" customWidth="1"/>
    <col min="1796" max="1796" width="11.7109375" style="119" customWidth="1"/>
    <col min="1797" max="1797" width="11.42578125" style="119" bestFit="1" customWidth="1"/>
    <col min="1798" max="1798" width="11.7109375" style="119" customWidth="1"/>
    <col min="1799" max="1799" width="11.42578125" style="119" bestFit="1" customWidth="1"/>
    <col min="1800" max="2048" width="11" style="119"/>
    <col min="2049" max="2049" width="22" style="119" customWidth="1"/>
    <col min="2050" max="2050" width="11.85546875" style="119" customWidth="1"/>
    <col min="2051" max="2051" width="11.42578125" style="119" bestFit="1" customWidth="1"/>
    <col min="2052" max="2052" width="11.7109375" style="119" customWidth="1"/>
    <col min="2053" max="2053" width="11.42578125" style="119" bestFit="1" customWidth="1"/>
    <col min="2054" max="2054" width="11.7109375" style="119" customWidth="1"/>
    <col min="2055" max="2055" width="11.42578125" style="119" bestFit="1" customWidth="1"/>
    <col min="2056" max="2304" width="11" style="119"/>
    <col min="2305" max="2305" width="22" style="119" customWidth="1"/>
    <col min="2306" max="2306" width="11.85546875" style="119" customWidth="1"/>
    <col min="2307" max="2307" width="11.42578125" style="119" bestFit="1" customWidth="1"/>
    <col min="2308" max="2308" width="11.7109375" style="119" customWidth="1"/>
    <col min="2309" max="2309" width="11.42578125" style="119" bestFit="1" customWidth="1"/>
    <col min="2310" max="2310" width="11.7109375" style="119" customWidth="1"/>
    <col min="2311" max="2311" width="11.42578125" style="119" bestFit="1" customWidth="1"/>
    <col min="2312" max="2560" width="11" style="119"/>
    <col min="2561" max="2561" width="22" style="119" customWidth="1"/>
    <col min="2562" max="2562" width="11.85546875" style="119" customWidth="1"/>
    <col min="2563" max="2563" width="11.42578125" style="119" bestFit="1" customWidth="1"/>
    <col min="2564" max="2564" width="11.7109375" style="119" customWidth="1"/>
    <col min="2565" max="2565" width="11.42578125" style="119" bestFit="1" customWidth="1"/>
    <col min="2566" max="2566" width="11.7109375" style="119" customWidth="1"/>
    <col min="2567" max="2567" width="11.42578125" style="119" bestFit="1" customWidth="1"/>
    <col min="2568" max="2816" width="11" style="119"/>
    <col min="2817" max="2817" width="22" style="119" customWidth="1"/>
    <col min="2818" max="2818" width="11.85546875" style="119" customWidth="1"/>
    <col min="2819" max="2819" width="11.42578125" style="119" bestFit="1" customWidth="1"/>
    <col min="2820" max="2820" width="11.7109375" style="119" customWidth="1"/>
    <col min="2821" max="2821" width="11.42578125" style="119" bestFit="1" customWidth="1"/>
    <col min="2822" max="2822" width="11.7109375" style="119" customWidth="1"/>
    <col min="2823" max="2823" width="11.42578125" style="119" bestFit="1" customWidth="1"/>
    <col min="2824" max="3072" width="11" style="119"/>
    <col min="3073" max="3073" width="22" style="119" customWidth="1"/>
    <col min="3074" max="3074" width="11.85546875" style="119" customWidth="1"/>
    <col min="3075" max="3075" width="11.42578125" style="119" bestFit="1" customWidth="1"/>
    <col min="3076" max="3076" width="11.7109375" style="119" customWidth="1"/>
    <col min="3077" max="3077" width="11.42578125" style="119" bestFit="1" customWidth="1"/>
    <col min="3078" max="3078" width="11.7109375" style="119" customWidth="1"/>
    <col min="3079" max="3079" width="11.42578125" style="119" bestFit="1" customWidth="1"/>
    <col min="3080" max="3328" width="11" style="119"/>
    <col min="3329" max="3329" width="22" style="119" customWidth="1"/>
    <col min="3330" max="3330" width="11.85546875" style="119" customWidth="1"/>
    <col min="3331" max="3331" width="11.42578125" style="119" bestFit="1" customWidth="1"/>
    <col min="3332" max="3332" width="11.7109375" style="119" customWidth="1"/>
    <col min="3333" max="3333" width="11.42578125" style="119" bestFit="1" customWidth="1"/>
    <col min="3334" max="3334" width="11.7109375" style="119" customWidth="1"/>
    <col min="3335" max="3335" width="11.42578125" style="119" bestFit="1" customWidth="1"/>
    <col min="3336" max="3584" width="11" style="119"/>
    <col min="3585" max="3585" width="22" style="119" customWidth="1"/>
    <col min="3586" max="3586" width="11.85546875" style="119" customWidth="1"/>
    <col min="3587" max="3587" width="11.42578125" style="119" bestFit="1" customWidth="1"/>
    <col min="3588" max="3588" width="11.7109375" style="119" customWidth="1"/>
    <col min="3589" max="3589" width="11.42578125" style="119" bestFit="1" customWidth="1"/>
    <col min="3590" max="3590" width="11.7109375" style="119" customWidth="1"/>
    <col min="3591" max="3591" width="11.42578125" style="119" bestFit="1" customWidth="1"/>
    <col min="3592" max="3840" width="11" style="119"/>
    <col min="3841" max="3841" width="22" style="119" customWidth="1"/>
    <col min="3842" max="3842" width="11.85546875" style="119" customWidth="1"/>
    <col min="3843" max="3843" width="11.42578125" style="119" bestFit="1" customWidth="1"/>
    <col min="3844" max="3844" width="11.7109375" style="119" customWidth="1"/>
    <col min="3845" max="3845" width="11.42578125" style="119" bestFit="1" customWidth="1"/>
    <col min="3846" max="3846" width="11.7109375" style="119" customWidth="1"/>
    <col min="3847" max="3847" width="11.42578125" style="119" bestFit="1" customWidth="1"/>
    <col min="3848" max="4096" width="11" style="119"/>
    <col min="4097" max="4097" width="22" style="119" customWidth="1"/>
    <col min="4098" max="4098" width="11.85546875" style="119" customWidth="1"/>
    <col min="4099" max="4099" width="11.42578125" style="119" bestFit="1" customWidth="1"/>
    <col min="4100" max="4100" width="11.7109375" style="119" customWidth="1"/>
    <col min="4101" max="4101" width="11.42578125" style="119" bestFit="1" customWidth="1"/>
    <col min="4102" max="4102" width="11.7109375" style="119" customWidth="1"/>
    <col min="4103" max="4103" width="11.42578125" style="119" bestFit="1" customWidth="1"/>
    <col min="4104" max="4352" width="11" style="119"/>
    <col min="4353" max="4353" width="22" style="119" customWidth="1"/>
    <col min="4354" max="4354" width="11.85546875" style="119" customWidth="1"/>
    <col min="4355" max="4355" width="11.42578125" style="119" bestFit="1" customWidth="1"/>
    <col min="4356" max="4356" width="11.7109375" style="119" customWidth="1"/>
    <col min="4357" max="4357" width="11.42578125" style="119" bestFit="1" customWidth="1"/>
    <col min="4358" max="4358" width="11.7109375" style="119" customWidth="1"/>
    <col min="4359" max="4359" width="11.42578125" style="119" bestFit="1" customWidth="1"/>
    <col min="4360" max="4608" width="11" style="119"/>
    <col min="4609" max="4609" width="22" style="119" customWidth="1"/>
    <col min="4610" max="4610" width="11.85546875" style="119" customWidth="1"/>
    <col min="4611" max="4611" width="11.42578125" style="119" bestFit="1" customWidth="1"/>
    <col min="4612" max="4612" width="11.7109375" style="119" customWidth="1"/>
    <col min="4613" max="4613" width="11.42578125" style="119" bestFit="1" customWidth="1"/>
    <col min="4614" max="4614" width="11.7109375" style="119" customWidth="1"/>
    <col min="4615" max="4615" width="11.42578125" style="119" bestFit="1" customWidth="1"/>
    <col min="4616" max="4864" width="11" style="119"/>
    <col min="4865" max="4865" width="22" style="119" customWidth="1"/>
    <col min="4866" max="4866" width="11.85546875" style="119" customWidth="1"/>
    <col min="4867" max="4867" width="11.42578125" style="119" bestFit="1" customWidth="1"/>
    <col min="4868" max="4868" width="11.7109375" style="119" customWidth="1"/>
    <col min="4869" max="4869" width="11.42578125" style="119" bestFit="1" customWidth="1"/>
    <col min="4870" max="4870" width="11.7109375" style="119" customWidth="1"/>
    <col min="4871" max="4871" width="11.42578125" style="119" bestFit="1" customWidth="1"/>
    <col min="4872" max="5120" width="11" style="119"/>
    <col min="5121" max="5121" width="22" style="119" customWidth="1"/>
    <col min="5122" max="5122" width="11.85546875" style="119" customWidth="1"/>
    <col min="5123" max="5123" width="11.42578125" style="119" bestFit="1" customWidth="1"/>
    <col min="5124" max="5124" width="11.7109375" style="119" customWidth="1"/>
    <col min="5125" max="5125" width="11.42578125" style="119" bestFit="1" customWidth="1"/>
    <col min="5126" max="5126" width="11.7109375" style="119" customWidth="1"/>
    <col min="5127" max="5127" width="11.42578125" style="119" bestFit="1" customWidth="1"/>
    <col min="5128" max="5376" width="11" style="119"/>
    <col min="5377" max="5377" width="22" style="119" customWidth="1"/>
    <col min="5378" max="5378" width="11.85546875" style="119" customWidth="1"/>
    <col min="5379" max="5379" width="11.42578125" style="119" bestFit="1" customWidth="1"/>
    <col min="5380" max="5380" width="11.7109375" style="119" customWidth="1"/>
    <col min="5381" max="5381" width="11.42578125" style="119" bestFit="1" customWidth="1"/>
    <col min="5382" max="5382" width="11.7109375" style="119" customWidth="1"/>
    <col min="5383" max="5383" width="11.42578125" style="119" bestFit="1" customWidth="1"/>
    <col min="5384" max="5632" width="11" style="119"/>
    <col min="5633" max="5633" width="22" style="119" customWidth="1"/>
    <col min="5634" max="5634" width="11.85546875" style="119" customWidth="1"/>
    <col min="5635" max="5635" width="11.42578125" style="119" bestFit="1" customWidth="1"/>
    <col min="5636" max="5636" width="11.7109375" style="119" customWidth="1"/>
    <col min="5637" max="5637" width="11.42578125" style="119" bestFit="1" customWidth="1"/>
    <col min="5638" max="5638" width="11.7109375" style="119" customWidth="1"/>
    <col min="5639" max="5639" width="11.42578125" style="119" bestFit="1" customWidth="1"/>
    <col min="5640" max="5888" width="11" style="119"/>
    <col min="5889" max="5889" width="22" style="119" customWidth="1"/>
    <col min="5890" max="5890" width="11.85546875" style="119" customWidth="1"/>
    <col min="5891" max="5891" width="11.42578125" style="119" bestFit="1" customWidth="1"/>
    <col min="5892" max="5892" width="11.7109375" style="119" customWidth="1"/>
    <col min="5893" max="5893" width="11.42578125" style="119" bestFit="1" customWidth="1"/>
    <col min="5894" max="5894" width="11.7109375" style="119" customWidth="1"/>
    <col min="5895" max="5895" width="11.42578125" style="119" bestFit="1" customWidth="1"/>
    <col min="5896" max="6144" width="11" style="119"/>
    <col min="6145" max="6145" width="22" style="119" customWidth="1"/>
    <col min="6146" max="6146" width="11.85546875" style="119" customWidth="1"/>
    <col min="6147" max="6147" width="11.42578125" style="119" bestFit="1" customWidth="1"/>
    <col min="6148" max="6148" width="11.7109375" style="119" customWidth="1"/>
    <col min="6149" max="6149" width="11.42578125" style="119" bestFit="1" customWidth="1"/>
    <col min="6150" max="6150" width="11.7109375" style="119" customWidth="1"/>
    <col min="6151" max="6151" width="11.42578125" style="119" bestFit="1" customWidth="1"/>
    <col min="6152" max="6400" width="11" style="119"/>
    <col min="6401" max="6401" width="22" style="119" customWidth="1"/>
    <col min="6402" max="6402" width="11.85546875" style="119" customWidth="1"/>
    <col min="6403" max="6403" width="11.42578125" style="119" bestFit="1" customWidth="1"/>
    <col min="6404" max="6404" width="11.7109375" style="119" customWidth="1"/>
    <col min="6405" max="6405" width="11.42578125" style="119" bestFit="1" customWidth="1"/>
    <col min="6406" max="6406" width="11.7109375" style="119" customWidth="1"/>
    <col min="6407" max="6407" width="11.42578125" style="119" bestFit="1" customWidth="1"/>
    <col min="6408" max="6656" width="11" style="119"/>
    <col min="6657" max="6657" width="22" style="119" customWidth="1"/>
    <col min="6658" max="6658" width="11.85546875" style="119" customWidth="1"/>
    <col min="6659" max="6659" width="11.42578125" style="119" bestFit="1" customWidth="1"/>
    <col min="6660" max="6660" width="11.7109375" style="119" customWidth="1"/>
    <col min="6661" max="6661" width="11.42578125" style="119" bestFit="1" customWidth="1"/>
    <col min="6662" max="6662" width="11.7109375" style="119" customWidth="1"/>
    <col min="6663" max="6663" width="11.42578125" style="119" bestFit="1" customWidth="1"/>
    <col min="6664" max="6912" width="11" style="119"/>
    <col min="6913" max="6913" width="22" style="119" customWidth="1"/>
    <col min="6914" max="6914" width="11.85546875" style="119" customWidth="1"/>
    <col min="6915" max="6915" width="11.42578125" style="119" bestFit="1" customWidth="1"/>
    <col min="6916" max="6916" width="11.7109375" style="119" customWidth="1"/>
    <col min="6917" max="6917" width="11.42578125" style="119" bestFit="1" customWidth="1"/>
    <col min="6918" max="6918" width="11.7109375" style="119" customWidth="1"/>
    <col min="6919" max="6919" width="11.42578125" style="119" bestFit="1" customWidth="1"/>
    <col min="6920" max="7168" width="11" style="119"/>
    <col min="7169" max="7169" width="22" style="119" customWidth="1"/>
    <col min="7170" max="7170" width="11.85546875" style="119" customWidth="1"/>
    <col min="7171" max="7171" width="11.42578125" style="119" bestFit="1" customWidth="1"/>
    <col min="7172" max="7172" width="11.7109375" style="119" customWidth="1"/>
    <col min="7173" max="7173" width="11.42578125" style="119" bestFit="1" customWidth="1"/>
    <col min="7174" max="7174" width="11.7109375" style="119" customWidth="1"/>
    <col min="7175" max="7175" width="11.42578125" style="119" bestFit="1" customWidth="1"/>
    <col min="7176" max="7424" width="11" style="119"/>
    <col min="7425" max="7425" width="22" style="119" customWidth="1"/>
    <col min="7426" max="7426" width="11.85546875" style="119" customWidth="1"/>
    <col min="7427" max="7427" width="11.42578125" style="119" bestFit="1" customWidth="1"/>
    <col min="7428" max="7428" width="11.7109375" style="119" customWidth="1"/>
    <col min="7429" max="7429" width="11.42578125" style="119" bestFit="1" customWidth="1"/>
    <col min="7430" max="7430" width="11.7109375" style="119" customWidth="1"/>
    <col min="7431" max="7431" width="11.42578125" style="119" bestFit="1" customWidth="1"/>
    <col min="7432" max="7680" width="11" style="119"/>
    <col min="7681" max="7681" width="22" style="119" customWidth="1"/>
    <col min="7682" max="7682" width="11.85546875" style="119" customWidth="1"/>
    <col min="7683" max="7683" width="11.42578125" style="119" bestFit="1" customWidth="1"/>
    <col min="7684" max="7684" width="11.7109375" style="119" customWidth="1"/>
    <col min="7685" max="7685" width="11.42578125" style="119" bestFit="1" customWidth="1"/>
    <col min="7686" max="7686" width="11.7109375" style="119" customWidth="1"/>
    <col min="7687" max="7687" width="11.42578125" style="119" bestFit="1" customWidth="1"/>
    <col min="7688" max="7936" width="11" style="119"/>
    <col min="7937" max="7937" width="22" style="119" customWidth="1"/>
    <col min="7938" max="7938" width="11.85546875" style="119" customWidth="1"/>
    <col min="7939" max="7939" width="11.42578125" style="119" bestFit="1" customWidth="1"/>
    <col min="7940" max="7940" width="11.7109375" style="119" customWidth="1"/>
    <col min="7941" max="7941" width="11.42578125" style="119" bestFit="1" customWidth="1"/>
    <col min="7942" max="7942" width="11.7109375" style="119" customWidth="1"/>
    <col min="7943" max="7943" width="11.42578125" style="119" bestFit="1" customWidth="1"/>
    <col min="7944" max="8192" width="11" style="119"/>
    <col min="8193" max="8193" width="22" style="119" customWidth="1"/>
    <col min="8194" max="8194" width="11.85546875" style="119" customWidth="1"/>
    <col min="8195" max="8195" width="11.42578125" style="119" bestFit="1" customWidth="1"/>
    <col min="8196" max="8196" width="11.7109375" style="119" customWidth="1"/>
    <col min="8197" max="8197" width="11.42578125" style="119" bestFit="1" customWidth="1"/>
    <col min="8198" max="8198" width="11.7109375" style="119" customWidth="1"/>
    <col min="8199" max="8199" width="11.42578125" style="119" bestFit="1" customWidth="1"/>
    <col min="8200" max="8448" width="11" style="119"/>
    <col min="8449" max="8449" width="22" style="119" customWidth="1"/>
    <col min="8450" max="8450" width="11.85546875" style="119" customWidth="1"/>
    <col min="8451" max="8451" width="11.42578125" style="119" bestFit="1" customWidth="1"/>
    <col min="8452" max="8452" width="11.7109375" style="119" customWidth="1"/>
    <col min="8453" max="8453" width="11.42578125" style="119" bestFit="1" customWidth="1"/>
    <col min="8454" max="8454" width="11.7109375" style="119" customWidth="1"/>
    <col min="8455" max="8455" width="11.42578125" style="119" bestFit="1" customWidth="1"/>
    <col min="8456" max="8704" width="11" style="119"/>
    <col min="8705" max="8705" width="22" style="119" customWidth="1"/>
    <col min="8706" max="8706" width="11.85546875" style="119" customWidth="1"/>
    <col min="8707" max="8707" width="11.42578125" style="119" bestFit="1" customWidth="1"/>
    <col min="8708" max="8708" width="11.7109375" style="119" customWidth="1"/>
    <col min="8709" max="8709" width="11.42578125" style="119" bestFit="1" customWidth="1"/>
    <col min="8710" max="8710" width="11.7109375" style="119" customWidth="1"/>
    <col min="8711" max="8711" width="11.42578125" style="119" bestFit="1" customWidth="1"/>
    <col min="8712" max="8960" width="11" style="119"/>
    <col min="8961" max="8961" width="22" style="119" customWidth="1"/>
    <col min="8962" max="8962" width="11.85546875" style="119" customWidth="1"/>
    <col min="8963" max="8963" width="11.42578125" style="119" bestFit="1" customWidth="1"/>
    <col min="8964" max="8964" width="11.7109375" style="119" customWidth="1"/>
    <col min="8965" max="8965" width="11.42578125" style="119" bestFit="1" customWidth="1"/>
    <col min="8966" max="8966" width="11.7109375" style="119" customWidth="1"/>
    <col min="8967" max="8967" width="11.42578125" style="119" bestFit="1" customWidth="1"/>
    <col min="8968" max="9216" width="11" style="119"/>
    <col min="9217" max="9217" width="22" style="119" customWidth="1"/>
    <col min="9218" max="9218" width="11.85546875" style="119" customWidth="1"/>
    <col min="9219" max="9219" width="11.42578125" style="119" bestFit="1" customWidth="1"/>
    <col min="9220" max="9220" width="11.7109375" style="119" customWidth="1"/>
    <col min="9221" max="9221" width="11.42578125" style="119" bestFit="1" customWidth="1"/>
    <col min="9222" max="9222" width="11.7109375" style="119" customWidth="1"/>
    <col min="9223" max="9223" width="11.42578125" style="119" bestFit="1" customWidth="1"/>
    <col min="9224" max="9472" width="11" style="119"/>
    <col min="9473" max="9473" width="22" style="119" customWidth="1"/>
    <col min="9474" max="9474" width="11.85546875" style="119" customWidth="1"/>
    <col min="9475" max="9475" width="11.42578125" style="119" bestFit="1" customWidth="1"/>
    <col min="9476" max="9476" width="11.7109375" style="119" customWidth="1"/>
    <col min="9477" max="9477" width="11.42578125" style="119" bestFit="1" customWidth="1"/>
    <col min="9478" max="9478" width="11.7109375" style="119" customWidth="1"/>
    <col min="9479" max="9479" width="11.42578125" style="119" bestFit="1" customWidth="1"/>
    <col min="9480" max="9728" width="11" style="119"/>
    <col min="9729" max="9729" width="22" style="119" customWidth="1"/>
    <col min="9730" max="9730" width="11.85546875" style="119" customWidth="1"/>
    <col min="9731" max="9731" width="11.42578125" style="119" bestFit="1" customWidth="1"/>
    <col min="9732" max="9732" width="11.7109375" style="119" customWidth="1"/>
    <col min="9733" max="9733" width="11.42578125" style="119" bestFit="1" customWidth="1"/>
    <col min="9734" max="9734" width="11.7109375" style="119" customWidth="1"/>
    <col min="9735" max="9735" width="11.42578125" style="119" bestFit="1" customWidth="1"/>
    <col min="9736" max="9984" width="11" style="119"/>
    <col min="9985" max="9985" width="22" style="119" customWidth="1"/>
    <col min="9986" max="9986" width="11.85546875" style="119" customWidth="1"/>
    <col min="9987" max="9987" width="11.42578125" style="119" bestFit="1" customWidth="1"/>
    <col min="9988" max="9988" width="11.7109375" style="119" customWidth="1"/>
    <col min="9989" max="9989" width="11.42578125" style="119" bestFit="1" customWidth="1"/>
    <col min="9990" max="9990" width="11.7109375" style="119" customWidth="1"/>
    <col min="9991" max="9991" width="11.42578125" style="119" bestFit="1" customWidth="1"/>
    <col min="9992" max="10240" width="11" style="119"/>
    <col min="10241" max="10241" width="22" style="119" customWidth="1"/>
    <col min="10242" max="10242" width="11.85546875" style="119" customWidth="1"/>
    <col min="10243" max="10243" width="11.42578125" style="119" bestFit="1" customWidth="1"/>
    <col min="10244" max="10244" width="11.7109375" style="119" customWidth="1"/>
    <col min="10245" max="10245" width="11.42578125" style="119" bestFit="1" customWidth="1"/>
    <col min="10246" max="10246" width="11.7109375" style="119" customWidth="1"/>
    <col min="10247" max="10247" width="11.42578125" style="119" bestFit="1" customWidth="1"/>
    <col min="10248" max="10496" width="11" style="119"/>
    <col min="10497" max="10497" width="22" style="119" customWidth="1"/>
    <col min="10498" max="10498" width="11.85546875" style="119" customWidth="1"/>
    <col min="10499" max="10499" width="11.42578125" style="119" bestFit="1" customWidth="1"/>
    <col min="10500" max="10500" width="11.7109375" style="119" customWidth="1"/>
    <col min="10501" max="10501" width="11.42578125" style="119" bestFit="1" customWidth="1"/>
    <col min="10502" max="10502" width="11.7109375" style="119" customWidth="1"/>
    <col min="10503" max="10503" width="11.42578125" style="119" bestFit="1" customWidth="1"/>
    <col min="10504" max="10752" width="11" style="119"/>
    <col min="10753" max="10753" width="22" style="119" customWidth="1"/>
    <col min="10754" max="10754" width="11.85546875" style="119" customWidth="1"/>
    <col min="10755" max="10755" width="11.42578125" style="119" bestFit="1" customWidth="1"/>
    <col min="10756" max="10756" width="11.7109375" style="119" customWidth="1"/>
    <col min="10757" max="10757" width="11.42578125" style="119" bestFit="1" customWidth="1"/>
    <col min="10758" max="10758" width="11.7109375" style="119" customWidth="1"/>
    <col min="10759" max="10759" width="11.42578125" style="119" bestFit="1" customWidth="1"/>
    <col min="10760" max="11008" width="11" style="119"/>
    <col min="11009" max="11009" width="22" style="119" customWidth="1"/>
    <col min="11010" max="11010" width="11.85546875" style="119" customWidth="1"/>
    <col min="11011" max="11011" width="11.42578125" style="119" bestFit="1" customWidth="1"/>
    <col min="11012" max="11012" width="11.7109375" style="119" customWidth="1"/>
    <col min="11013" max="11013" width="11.42578125" style="119" bestFit="1" customWidth="1"/>
    <col min="11014" max="11014" width="11.7109375" style="119" customWidth="1"/>
    <col min="11015" max="11015" width="11.42578125" style="119" bestFit="1" customWidth="1"/>
    <col min="11016" max="11264" width="11" style="119"/>
    <col min="11265" max="11265" width="22" style="119" customWidth="1"/>
    <col min="11266" max="11266" width="11.85546875" style="119" customWidth="1"/>
    <col min="11267" max="11267" width="11.42578125" style="119" bestFit="1" customWidth="1"/>
    <col min="11268" max="11268" width="11.7109375" style="119" customWidth="1"/>
    <col min="11269" max="11269" width="11.42578125" style="119" bestFit="1" customWidth="1"/>
    <col min="11270" max="11270" width="11.7109375" style="119" customWidth="1"/>
    <col min="11271" max="11271" width="11.42578125" style="119" bestFit="1" customWidth="1"/>
    <col min="11272" max="11520" width="11" style="119"/>
    <col min="11521" max="11521" width="22" style="119" customWidth="1"/>
    <col min="11522" max="11522" width="11.85546875" style="119" customWidth="1"/>
    <col min="11523" max="11523" width="11.42578125" style="119" bestFit="1" customWidth="1"/>
    <col min="11524" max="11524" width="11.7109375" style="119" customWidth="1"/>
    <col min="11525" max="11525" width="11.42578125" style="119" bestFit="1" customWidth="1"/>
    <col min="11526" max="11526" width="11.7109375" style="119" customWidth="1"/>
    <col min="11527" max="11527" width="11.42578125" style="119" bestFit="1" customWidth="1"/>
    <col min="11528" max="11776" width="11" style="119"/>
    <col min="11777" max="11777" width="22" style="119" customWidth="1"/>
    <col min="11778" max="11778" width="11.85546875" style="119" customWidth="1"/>
    <col min="11779" max="11779" width="11.42578125" style="119" bestFit="1" customWidth="1"/>
    <col min="11780" max="11780" width="11.7109375" style="119" customWidth="1"/>
    <col min="11781" max="11781" width="11.42578125" style="119" bestFit="1" customWidth="1"/>
    <col min="11782" max="11782" width="11.7109375" style="119" customWidth="1"/>
    <col min="11783" max="11783" width="11.42578125" style="119" bestFit="1" customWidth="1"/>
    <col min="11784" max="12032" width="11" style="119"/>
    <col min="12033" max="12033" width="22" style="119" customWidth="1"/>
    <col min="12034" max="12034" width="11.85546875" style="119" customWidth="1"/>
    <col min="12035" max="12035" width="11.42578125" style="119" bestFit="1" customWidth="1"/>
    <col min="12036" max="12036" width="11.7109375" style="119" customWidth="1"/>
    <col min="12037" max="12037" width="11.42578125" style="119" bestFit="1" customWidth="1"/>
    <col min="12038" max="12038" width="11.7109375" style="119" customWidth="1"/>
    <col min="12039" max="12039" width="11.42578125" style="119" bestFit="1" customWidth="1"/>
    <col min="12040" max="12288" width="11" style="119"/>
    <col min="12289" max="12289" width="22" style="119" customWidth="1"/>
    <col min="12290" max="12290" width="11.85546875" style="119" customWidth="1"/>
    <col min="12291" max="12291" width="11.42578125" style="119" bestFit="1" customWidth="1"/>
    <col min="12292" max="12292" width="11.7109375" style="119" customWidth="1"/>
    <col min="12293" max="12293" width="11.42578125" style="119" bestFit="1" customWidth="1"/>
    <col min="12294" max="12294" width="11.7109375" style="119" customWidth="1"/>
    <col min="12295" max="12295" width="11.42578125" style="119" bestFit="1" customWidth="1"/>
    <col min="12296" max="12544" width="11" style="119"/>
    <col min="12545" max="12545" width="22" style="119" customWidth="1"/>
    <col min="12546" max="12546" width="11.85546875" style="119" customWidth="1"/>
    <col min="12547" max="12547" width="11.42578125" style="119" bestFit="1" customWidth="1"/>
    <col min="12548" max="12548" width="11.7109375" style="119" customWidth="1"/>
    <col min="12549" max="12549" width="11.42578125" style="119" bestFit="1" customWidth="1"/>
    <col min="12550" max="12550" width="11.7109375" style="119" customWidth="1"/>
    <col min="12551" max="12551" width="11.42578125" style="119" bestFit="1" customWidth="1"/>
    <col min="12552" max="12800" width="11" style="119"/>
    <col min="12801" max="12801" width="22" style="119" customWidth="1"/>
    <col min="12802" max="12802" width="11.85546875" style="119" customWidth="1"/>
    <col min="12803" max="12803" width="11.42578125" style="119" bestFit="1" customWidth="1"/>
    <col min="12804" max="12804" width="11.7109375" style="119" customWidth="1"/>
    <col min="12805" max="12805" width="11.42578125" style="119" bestFit="1" customWidth="1"/>
    <col min="12806" max="12806" width="11.7109375" style="119" customWidth="1"/>
    <col min="12807" max="12807" width="11.42578125" style="119" bestFit="1" customWidth="1"/>
    <col min="12808" max="13056" width="11" style="119"/>
    <col min="13057" max="13057" width="22" style="119" customWidth="1"/>
    <col min="13058" max="13058" width="11.85546875" style="119" customWidth="1"/>
    <col min="13059" max="13059" width="11.42578125" style="119" bestFit="1" customWidth="1"/>
    <col min="13060" max="13060" width="11.7109375" style="119" customWidth="1"/>
    <col min="13061" max="13061" width="11.42578125" style="119" bestFit="1" customWidth="1"/>
    <col min="13062" max="13062" width="11.7109375" style="119" customWidth="1"/>
    <col min="13063" max="13063" width="11.42578125" style="119" bestFit="1" customWidth="1"/>
    <col min="13064" max="13312" width="11" style="119"/>
    <col min="13313" max="13313" width="22" style="119" customWidth="1"/>
    <col min="13314" max="13314" width="11.85546875" style="119" customWidth="1"/>
    <col min="13315" max="13315" width="11.42578125" style="119" bestFit="1" customWidth="1"/>
    <col min="13316" max="13316" width="11.7109375" style="119" customWidth="1"/>
    <col min="13317" max="13317" width="11.42578125" style="119" bestFit="1" customWidth="1"/>
    <col min="13318" max="13318" width="11.7109375" style="119" customWidth="1"/>
    <col min="13319" max="13319" width="11.42578125" style="119" bestFit="1" customWidth="1"/>
    <col min="13320" max="13568" width="11" style="119"/>
    <col min="13569" max="13569" width="22" style="119" customWidth="1"/>
    <col min="13570" max="13570" width="11.85546875" style="119" customWidth="1"/>
    <col min="13571" max="13571" width="11.42578125" style="119" bestFit="1" customWidth="1"/>
    <col min="13572" max="13572" width="11.7109375" style="119" customWidth="1"/>
    <col min="13573" max="13573" width="11.42578125" style="119" bestFit="1" customWidth="1"/>
    <col min="13574" max="13574" width="11.7109375" style="119" customWidth="1"/>
    <col min="13575" max="13575" width="11.42578125" style="119" bestFit="1" customWidth="1"/>
    <col min="13576" max="13824" width="11" style="119"/>
    <col min="13825" max="13825" width="22" style="119" customWidth="1"/>
    <col min="13826" max="13826" width="11.85546875" style="119" customWidth="1"/>
    <col min="13827" max="13827" width="11.42578125" style="119" bestFit="1" customWidth="1"/>
    <col min="13828" max="13828" width="11.7109375" style="119" customWidth="1"/>
    <col min="13829" max="13829" width="11.42578125" style="119" bestFit="1" customWidth="1"/>
    <col min="13830" max="13830" width="11.7109375" style="119" customWidth="1"/>
    <col min="13831" max="13831" width="11.42578125" style="119" bestFit="1" customWidth="1"/>
    <col min="13832" max="14080" width="11" style="119"/>
    <col min="14081" max="14081" width="22" style="119" customWidth="1"/>
    <col min="14082" max="14082" width="11.85546875" style="119" customWidth="1"/>
    <col min="14083" max="14083" width="11.42578125" style="119" bestFit="1" customWidth="1"/>
    <col min="14084" max="14084" width="11.7109375" style="119" customWidth="1"/>
    <col min="14085" max="14085" width="11.42578125" style="119" bestFit="1" customWidth="1"/>
    <col min="14086" max="14086" width="11.7109375" style="119" customWidth="1"/>
    <col min="14087" max="14087" width="11.42578125" style="119" bestFit="1" customWidth="1"/>
    <col min="14088" max="14336" width="11" style="119"/>
    <col min="14337" max="14337" width="22" style="119" customWidth="1"/>
    <col min="14338" max="14338" width="11.85546875" style="119" customWidth="1"/>
    <col min="14339" max="14339" width="11.42578125" style="119" bestFit="1" customWidth="1"/>
    <col min="14340" max="14340" width="11.7109375" style="119" customWidth="1"/>
    <col min="14341" max="14341" width="11.42578125" style="119" bestFit="1" customWidth="1"/>
    <col min="14342" max="14342" width="11.7109375" style="119" customWidth="1"/>
    <col min="14343" max="14343" width="11.42578125" style="119" bestFit="1" customWidth="1"/>
    <col min="14344" max="14592" width="11" style="119"/>
    <col min="14593" max="14593" width="22" style="119" customWidth="1"/>
    <col min="14594" max="14594" width="11.85546875" style="119" customWidth="1"/>
    <col min="14595" max="14595" width="11.42578125" style="119" bestFit="1" customWidth="1"/>
    <col min="14596" max="14596" width="11.7109375" style="119" customWidth="1"/>
    <col min="14597" max="14597" width="11.42578125" style="119" bestFit="1" customWidth="1"/>
    <col min="14598" max="14598" width="11.7109375" style="119" customWidth="1"/>
    <col min="14599" max="14599" width="11.42578125" style="119" bestFit="1" customWidth="1"/>
    <col min="14600" max="14848" width="11" style="119"/>
    <col min="14849" max="14849" width="22" style="119" customWidth="1"/>
    <col min="14850" max="14850" width="11.85546875" style="119" customWidth="1"/>
    <col min="14851" max="14851" width="11.42578125" style="119" bestFit="1" customWidth="1"/>
    <col min="14852" max="14852" width="11.7109375" style="119" customWidth="1"/>
    <col min="14853" max="14853" width="11.42578125" style="119" bestFit="1" customWidth="1"/>
    <col min="14854" max="14854" width="11.7109375" style="119" customWidth="1"/>
    <col min="14855" max="14855" width="11.42578125" style="119" bestFit="1" customWidth="1"/>
    <col min="14856" max="15104" width="11" style="119"/>
    <col min="15105" max="15105" width="22" style="119" customWidth="1"/>
    <col min="15106" max="15106" width="11.85546875" style="119" customWidth="1"/>
    <col min="15107" max="15107" width="11.42578125" style="119" bestFit="1" customWidth="1"/>
    <col min="15108" max="15108" width="11.7109375" style="119" customWidth="1"/>
    <col min="15109" max="15109" width="11.42578125" style="119" bestFit="1" customWidth="1"/>
    <col min="15110" max="15110" width="11.7109375" style="119" customWidth="1"/>
    <col min="15111" max="15111" width="11.42578125" style="119" bestFit="1" customWidth="1"/>
    <col min="15112" max="15360" width="11" style="119"/>
    <col min="15361" max="15361" width="22" style="119" customWidth="1"/>
    <col min="15362" max="15362" width="11.85546875" style="119" customWidth="1"/>
    <col min="15363" max="15363" width="11.42578125" style="119" bestFit="1" customWidth="1"/>
    <col min="15364" max="15364" width="11.7109375" style="119" customWidth="1"/>
    <col min="15365" max="15365" width="11.42578125" style="119" bestFit="1" customWidth="1"/>
    <col min="15366" max="15366" width="11.7109375" style="119" customWidth="1"/>
    <col min="15367" max="15367" width="11.42578125" style="119" bestFit="1" customWidth="1"/>
    <col min="15368" max="15616" width="11" style="119"/>
    <col min="15617" max="15617" width="22" style="119" customWidth="1"/>
    <col min="15618" max="15618" width="11.85546875" style="119" customWidth="1"/>
    <col min="15619" max="15619" width="11.42578125" style="119" bestFit="1" customWidth="1"/>
    <col min="15620" max="15620" width="11.7109375" style="119" customWidth="1"/>
    <col min="15621" max="15621" width="11.42578125" style="119" bestFit="1" customWidth="1"/>
    <col min="15622" max="15622" width="11.7109375" style="119" customWidth="1"/>
    <col min="15623" max="15623" width="11.42578125" style="119" bestFit="1" customWidth="1"/>
    <col min="15624" max="15872" width="11" style="119"/>
    <col min="15873" max="15873" width="22" style="119" customWidth="1"/>
    <col min="15874" max="15874" width="11.85546875" style="119" customWidth="1"/>
    <col min="15875" max="15875" width="11.42578125" style="119" bestFit="1" customWidth="1"/>
    <col min="15876" max="15876" width="11.7109375" style="119" customWidth="1"/>
    <col min="15877" max="15877" width="11.42578125" style="119" bestFit="1" customWidth="1"/>
    <col min="15878" max="15878" width="11.7109375" style="119" customWidth="1"/>
    <col min="15879" max="15879" width="11.42578125" style="119" bestFit="1" customWidth="1"/>
    <col min="15880" max="16128" width="11" style="119"/>
    <col min="16129" max="16129" width="22" style="119" customWidth="1"/>
    <col min="16130" max="16130" width="11.85546875" style="119" customWidth="1"/>
    <col min="16131" max="16131" width="11.42578125" style="119" bestFit="1" customWidth="1"/>
    <col min="16132" max="16132" width="11.7109375" style="119" customWidth="1"/>
    <col min="16133" max="16133" width="11.42578125" style="119" bestFit="1" customWidth="1"/>
    <col min="16134" max="16134" width="11.7109375" style="119" customWidth="1"/>
    <col min="16135" max="16135" width="11.42578125" style="119" bestFit="1" customWidth="1"/>
    <col min="16136" max="16384" width="11" style="119"/>
  </cols>
  <sheetData>
    <row r="2" spans="1:7" ht="15" customHeight="1">
      <c r="A2" s="118" t="s">
        <v>618</v>
      </c>
      <c r="B2" s="240"/>
      <c r="C2" s="240"/>
      <c r="D2" s="240"/>
      <c r="E2" s="240"/>
      <c r="F2" s="240"/>
      <c r="G2" s="241"/>
    </row>
    <row r="3" spans="1:7" ht="18" customHeight="1">
      <c r="A3" s="140" t="s">
        <v>619</v>
      </c>
      <c r="B3" s="140"/>
      <c r="C3" s="140"/>
      <c r="D3" s="140"/>
      <c r="E3" s="140"/>
      <c r="F3" s="140"/>
      <c r="G3" s="241"/>
    </row>
    <row r="4" spans="1:7" s="141" customFormat="1" ht="18" customHeight="1">
      <c r="A4" s="9" t="s">
        <v>620</v>
      </c>
      <c r="B4" s="9"/>
      <c r="C4" s="9"/>
      <c r="D4" s="9"/>
      <c r="E4" s="9"/>
      <c r="F4" s="9"/>
      <c r="G4" s="10"/>
    </row>
    <row r="5" spans="1:7" s="141" customFormat="1" ht="18" customHeight="1">
      <c r="A5" s="140" t="s">
        <v>597</v>
      </c>
      <c r="B5" s="140"/>
      <c r="C5" s="140"/>
      <c r="D5" s="140"/>
      <c r="E5" s="140"/>
      <c r="F5" s="140"/>
      <c r="G5" s="241"/>
    </row>
    <row r="6" spans="1:7" ht="15" customHeight="1">
      <c r="A6" s="474" t="s">
        <v>621</v>
      </c>
      <c r="B6" s="242" t="s">
        <v>34</v>
      </c>
      <c r="C6" s="242"/>
      <c r="D6" s="242" t="s">
        <v>17</v>
      </c>
      <c r="E6" s="242"/>
      <c r="F6" s="242" t="s">
        <v>18</v>
      </c>
      <c r="G6" s="243"/>
    </row>
    <row r="7" spans="1:7" s="143" customFormat="1" ht="15" customHeight="1">
      <c r="A7" s="475"/>
      <c r="B7" s="244" t="s">
        <v>14</v>
      </c>
      <c r="C7" s="244" t="s">
        <v>622</v>
      </c>
      <c r="D7" s="244" t="s">
        <v>14</v>
      </c>
      <c r="E7" s="244" t="s">
        <v>622</v>
      </c>
      <c r="F7" s="244" t="s">
        <v>14</v>
      </c>
      <c r="G7" s="245" t="s">
        <v>622</v>
      </c>
    </row>
    <row r="8" spans="1:7" ht="8.25" customHeight="1">
      <c r="A8" s="192"/>
      <c r="B8" s="192"/>
      <c r="C8" s="192"/>
      <c r="D8" s="192"/>
      <c r="E8" s="192"/>
      <c r="F8" s="192"/>
    </row>
    <row r="9" spans="1:7" s="126" customFormat="1" ht="15.95" customHeight="1">
      <c r="A9" s="194" t="s">
        <v>34</v>
      </c>
      <c r="B9" s="246">
        <f>B11+B33+B46+B57+B60</f>
        <v>69013</v>
      </c>
      <c r="C9" s="247">
        <f>B9/B$9*100</f>
        <v>100</v>
      </c>
      <c r="D9" s="246">
        <f>D11+D33+D46+D57+D60</f>
        <v>34420</v>
      </c>
      <c r="E9" s="247">
        <f>D9/D$9*100</f>
        <v>100</v>
      </c>
      <c r="F9" s="246">
        <f>F11+F33+F46+F57+F60</f>
        <v>34593</v>
      </c>
      <c r="G9" s="247">
        <f>F9/F$9*100</f>
        <v>100</v>
      </c>
    </row>
    <row r="10" spans="1:7" ht="8.25" customHeight="1">
      <c r="A10" s="192"/>
      <c r="B10" s="195"/>
      <c r="C10" s="248"/>
      <c r="D10" s="195"/>
      <c r="E10" s="248"/>
      <c r="F10" s="195"/>
      <c r="G10" s="248"/>
    </row>
    <row r="11" spans="1:7" s="126" customFormat="1" ht="15.95" customHeight="1">
      <c r="A11" s="194" t="s">
        <v>623</v>
      </c>
      <c r="B11" s="246">
        <f t="shared" ref="B11:B29" si="0">D11+F11</f>
        <v>58598</v>
      </c>
      <c r="C11" s="247">
        <f t="shared" ref="C11:C29" si="1">B11/B$9*100</f>
        <v>84.908640401083858</v>
      </c>
      <c r="D11" s="246">
        <f>SUM(D12:D31)</f>
        <v>29688</v>
      </c>
      <c r="E11" s="247">
        <f t="shared" ref="E11:E31" si="2">D11/D$9*100</f>
        <v>86.252178965717604</v>
      </c>
      <c r="F11" s="246">
        <f>SUM(F12:F31)</f>
        <v>28910</v>
      </c>
      <c r="G11" s="247">
        <f t="shared" ref="G11:G31" si="3">F11/F$9*100</f>
        <v>83.571820888619087</v>
      </c>
    </row>
    <row r="12" spans="1:7" ht="15.95" customHeight="1">
      <c r="A12" s="249" t="s">
        <v>624</v>
      </c>
      <c r="B12" s="250">
        <f t="shared" si="0"/>
        <v>45599</v>
      </c>
      <c r="C12" s="251">
        <f t="shared" si="1"/>
        <v>66.073058699085692</v>
      </c>
      <c r="D12" s="250">
        <v>23450</v>
      </c>
      <c r="E12" s="251">
        <f t="shared" si="2"/>
        <v>68.128994770482279</v>
      </c>
      <c r="F12" s="250">
        <v>22149</v>
      </c>
      <c r="G12" s="251">
        <f t="shared" si="3"/>
        <v>64.027404388171021</v>
      </c>
    </row>
    <row r="13" spans="1:7" ht="15.95" customHeight="1">
      <c r="A13" s="252" t="s">
        <v>625</v>
      </c>
      <c r="B13" s="250">
        <f t="shared" si="0"/>
        <v>2194</v>
      </c>
      <c r="C13" s="251">
        <f t="shared" si="1"/>
        <v>3.1791111819512268</v>
      </c>
      <c r="D13" s="250">
        <v>1155</v>
      </c>
      <c r="E13" s="251">
        <f t="shared" si="2"/>
        <v>3.3556072051133063</v>
      </c>
      <c r="F13" s="250">
        <v>1039</v>
      </c>
      <c r="G13" s="251">
        <f t="shared" si="3"/>
        <v>3.0034978174775242</v>
      </c>
    </row>
    <row r="14" spans="1:7" ht="15.95" customHeight="1">
      <c r="A14" s="252" t="s">
        <v>626</v>
      </c>
      <c r="B14" s="250">
        <f t="shared" si="0"/>
        <v>2181</v>
      </c>
      <c r="C14" s="251">
        <f t="shared" si="1"/>
        <v>3.1602741512468668</v>
      </c>
      <c r="D14" s="250">
        <v>1034</v>
      </c>
      <c r="E14" s="251">
        <f t="shared" si="2"/>
        <v>3.0040674026728649</v>
      </c>
      <c r="F14" s="250">
        <v>1147</v>
      </c>
      <c r="G14" s="251">
        <f t="shared" si="3"/>
        <v>3.3156997080334172</v>
      </c>
    </row>
    <row r="15" spans="1:7" ht="15.95" customHeight="1">
      <c r="A15" s="249" t="s">
        <v>627</v>
      </c>
      <c r="B15" s="250">
        <f t="shared" si="0"/>
        <v>2031</v>
      </c>
      <c r="C15" s="251">
        <f t="shared" si="1"/>
        <v>2.9429237969657889</v>
      </c>
      <c r="D15" s="250">
        <v>921</v>
      </c>
      <c r="E15" s="251">
        <f t="shared" si="2"/>
        <v>2.675769901220221</v>
      </c>
      <c r="F15" s="250">
        <v>1110</v>
      </c>
      <c r="G15" s="251">
        <f t="shared" si="3"/>
        <v>3.208741652935565</v>
      </c>
    </row>
    <row r="16" spans="1:7" ht="15.95" customHeight="1">
      <c r="A16" s="249" t="s">
        <v>628</v>
      </c>
      <c r="B16" s="250">
        <f t="shared" si="0"/>
        <v>1783</v>
      </c>
      <c r="C16" s="251">
        <f t="shared" si="1"/>
        <v>2.5835712112210745</v>
      </c>
      <c r="D16" s="250">
        <v>881</v>
      </c>
      <c r="E16" s="251">
        <f t="shared" si="2"/>
        <v>2.5595583962812318</v>
      </c>
      <c r="F16" s="250">
        <v>902</v>
      </c>
      <c r="G16" s="251">
        <f t="shared" si="3"/>
        <v>2.6074639377908824</v>
      </c>
    </row>
    <row r="17" spans="1:7" ht="15.95" customHeight="1">
      <c r="A17" s="249" t="s">
        <v>629</v>
      </c>
      <c r="B17" s="250">
        <f t="shared" si="0"/>
        <v>1102</v>
      </c>
      <c r="C17" s="251">
        <f t="shared" si="1"/>
        <v>1.5968006027849826</v>
      </c>
      <c r="D17" s="250">
        <v>505</v>
      </c>
      <c r="E17" s="251">
        <f t="shared" si="2"/>
        <v>1.4671702498547357</v>
      </c>
      <c r="F17" s="250">
        <v>597</v>
      </c>
      <c r="G17" s="251">
        <f t="shared" si="3"/>
        <v>1.7257826727950742</v>
      </c>
    </row>
    <row r="18" spans="1:7" ht="15.95" customHeight="1">
      <c r="A18" s="249" t="s">
        <v>630</v>
      </c>
      <c r="B18" s="250">
        <f t="shared" si="0"/>
        <v>767</v>
      </c>
      <c r="C18" s="251">
        <f t="shared" si="1"/>
        <v>1.1113848115572429</v>
      </c>
      <c r="D18" s="250">
        <v>317</v>
      </c>
      <c r="E18" s="251">
        <f t="shared" si="2"/>
        <v>0.92097617664148745</v>
      </c>
      <c r="F18" s="250">
        <v>450</v>
      </c>
      <c r="G18" s="251">
        <f t="shared" si="3"/>
        <v>1.3008412106495533</v>
      </c>
    </row>
    <row r="19" spans="1:7" ht="15.95" customHeight="1">
      <c r="A19" s="252" t="s">
        <v>631</v>
      </c>
      <c r="B19" s="250">
        <f t="shared" si="0"/>
        <v>466</v>
      </c>
      <c r="C19" s="251">
        <f t="shared" si="1"/>
        <v>0.67523510063321412</v>
      </c>
      <c r="D19" s="250">
        <v>201</v>
      </c>
      <c r="E19" s="251">
        <f t="shared" si="2"/>
        <v>0.58396281231841951</v>
      </c>
      <c r="F19" s="250">
        <v>265</v>
      </c>
      <c r="G19" s="251">
        <f t="shared" si="3"/>
        <v>0.76605093516029255</v>
      </c>
    </row>
    <row r="20" spans="1:7" ht="15.95" customHeight="1">
      <c r="A20" s="249" t="s">
        <v>632</v>
      </c>
      <c r="B20" s="250">
        <f t="shared" si="0"/>
        <v>403</v>
      </c>
      <c r="C20" s="251">
        <f t="shared" si="1"/>
        <v>0.58394795183516146</v>
      </c>
      <c r="D20" s="250">
        <v>180</v>
      </c>
      <c r="E20" s="251">
        <f t="shared" si="2"/>
        <v>0.52295177222545031</v>
      </c>
      <c r="F20" s="250">
        <v>223</v>
      </c>
      <c r="G20" s="251">
        <f t="shared" si="3"/>
        <v>0.64463908883300092</v>
      </c>
    </row>
    <row r="21" spans="1:7" ht="15.95" customHeight="1">
      <c r="A21" s="249" t="s">
        <v>633</v>
      </c>
      <c r="B21" s="250">
        <f t="shared" si="0"/>
        <v>400</v>
      </c>
      <c r="C21" s="251">
        <f t="shared" si="1"/>
        <v>0.57960094474953994</v>
      </c>
      <c r="D21" s="250">
        <v>195</v>
      </c>
      <c r="E21" s="251">
        <f t="shared" si="2"/>
        <v>0.56653108657757123</v>
      </c>
      <c r="F21" s="250">
        <v>205</v>
      </c>
      <c r="G21" s="251">
        <f t="shared" si="3"/>
        <v>0.59260544040701879</v>
      </c>
    </row>
    <row r="22" spans="1:7" ht="15.95" customHeight="1">
      <c r="A22" s="249" t="s">
        <v>634</v>
      </c>
      <c r="B22" s="250">
        <f t="shared" si="0"/>
        <v>349</v>
      </c>
      <c r="C22" s="251">
        <f t="shared" si="1"/>
        <v>0.50570182429397359</v>
      </c>
      <c r="D22" s="250">
        <v>181</v>
      </c>
      <c r="E22" s="251">
        <f t="shared" si="2"/>
        <v>0.52585705984892506</v>
      </c>
      <c r="F22" s="250">
        <v>168</v>
      </c>
      <c r="G22" s="251">
        <f t="shared" si="3"/>
        <v>0.48564738530916657</v>
      </c>
    </row>
    <row r="23" spans="1:7" ht="15.95" customHeight="1">
      <c r="A23" s="252" t="s">
        <v>635</v>
      </c>
      <c r="B23" s="250">
        <f t="shared" si="0"/>
        <v>319</v>
      </c>
      <c r="C23" s="251">
        <f t="shared" si="1"/>
        <v>0.46223175343775813</v>
      </c>
      <c r="D23" s="250">
        <v>155</v>
      </c>
      <c r="E23" s="251">
        <f t="shared" si="2"/>
        <v>0.45031958163858227</v>
      </c>
      <c r="F23" s="250">
        <v>164</v>
      </c>
      <c r="G23" s="251">
        <f t="shared" si="3"/>
        <v>0.47408435232561502</v>
      </c>
    </row>
    <row r="24" spans="1:7" ht="15.95" customHeight="1">
      <c r="A24" s="252" t="s">
        <v>636</v>
      </c>
      <c r="B24" s="250">
        <f t="shared" si="0"/>
        <v>315</v>
      </c>
      <c r="C24" s="251">
        <f t="shared" si="1"/>
        <v>0.45643574399026271</v>
      </c>
      <c r="D24" s="250">
        <v>157</v>
      </c>
      <c r="E24" s="251">
        <f t="shared" si="2"/>
        <v>0.45613015688553166</v>
      </c>
      <c r="F24" s="250">
        <v>158</v>
      </c>
      <c r="G24" s="251">
        <f t="shared" si="3"/>
        <v>0.45673980285028765</v>
      </c>
    </row>
    <row r="25" spans="1:7" ht="15.95" customHeight="1">
      <c r="A25" s="249" t="s">
        <v>637</v>
      </c>
      <c r="B25" s="250">
        <f t="shared" si="0"/>
        <v>305</v>
      </c>
      <c r="C25" s="251">
        <f t="shared" si="1"/>
        <v>0.44194572037152419</v>
      </c>
      <c r="D25" s="250">
        <v>144</v>
      </c>
      <c r="E25" s="251">
        <f t="shared" si="2"/>
        <v>0.41836141778036023</v>
      </c>
      <c r="F25" s="250">
        <v>161</v>
      </c>
      <c r="G25" s="251">
        <f t="shared" si="3"/>
        <v>0.46541207758795128</v>
      </c>
    </row>
    <row r="26" spans="1:7" ht="15.95" customHeight="1">
      <c r="A26" s="249" t="s">
        <v>184</v>
      </c>
      <c r="B26" s="250">
        <f t="shared" si="0"/>
        <v>165</v>
      </c>
      <c r="C26" s="251">
        <f t="shared" si="1"/>
        <v>0.23908538970918522</v>
      </c>
      <c r="D26" s="250">
        <v>105</v>
      </c>
      <c r="E26" s="251">
        <f t="shared" si="2"/>
        <v>0.30505520046484602</v>
      </c>
      <c r="F26" s="250">
        <v>60</v>
      </c>
      <c r="G26" s="251">
        <f t="shared" si="3"/>
        <v>0.17344549475327378</v>
      </c>
    </row>
    <row r="27" spans="1:7" ht="15.95" customHeight="1">
      <c r="A27" s="252" t="s">
        <v>638</v>
      </c>
      <c r="B27" s="250">
        <f t="shared" si="0"/>
        <v>66</v>
      </c>
      <c r="C27" s="251">
        <f t="shared" si="1"/>
        <v>9.5634155883674091E-2</v>
      </c>
      <c r="D27" s="250">
        <v>37</v>
      </c>
      <c r="E27" s="251">
        <f t="shared" si="2"/>
        <v>0.1074956420685648</v>
      </c>
      <c r="F27" s="250">
        <v>29</v>
      </c>
      <c r="G27" s="251">
        <f t="shared" si="3"/>
        <v>8.3831989130748991E-2</v>
      </c>
    </row>
    <row r="28" spans="1:7" ht="15.95" customHeight="1">
      <c r="A28" s="252" t="s">
        <v>639</v>
      </c>
      <c r="B28" s="250">
        <f t="shared" si="0"/>
        <v>64</v>
      </c>
      <c r="C28" s="251">
        <f t="shared" si="1"/>
        <v>9.2736151159926394E-2</v>
      </c>
      <c r="D28" s="250">
        <v>25</v>
      </c>
      <c r="E28" s="251">
        <f t="shared" si="2"/>
        <v>7.2632190586868095E-2</v>
      </c>
      <c r="F28" s="250">
        <v>39</v>
      </c>
      <c r="G28" s="251">
        <f t="shared" si="3"/>
        <v>0.11273957158962795</v>
      </c>
    </row>
    <row r="29" spans="1:7" ht="15.95" customHeight="1">
      <c r="A29" s="253" t="s">
        <v>640</v>
      </c>
      <c r="B29" s="250">
        <f t="shared" si="0"/>
        <v>43</v>
      </c>
      <c r="C29" s="251">
        <f t="shared" si="1"/>
        <v>6.2307101560575541E-2</v>
      </c>
      <c r="D29" s="250">
        <v>18</v>
      </c>
      <c r="E29" s="251">
        <f t="shared" si="2"/>
        <v>5.2295177222545029E-2</v>
      </c>
      <c r="F29" s="250">
        <v>25</v>
      </c>
      <c r="G29" s="251">
        <f t="shared" si="3"/>
        <v>7.2268956147197402E-2</v>
      </c>
    </row>
    <row r="30" spans="1:7" ht="15" customHeight="1">
      <c r="A30" s="253" t="s">
        <v>641</v>
      </c>
      <c r="B30" s="250">
        <f>D30+F30</f>
        <v>35</v>
      </c>
      <c r="C30" s="251">
        <f>B30/B$9*100</f>
        <v>5.0715082665584742E-2</v>
      </c>
      <c r="D30" s="250">
        <v>21</v>
      </c>
      <c r="E30" s="251">
        <f t="shared" si="2"/>
        <v>6.1011040092969211E-2</v>
      </c>
      <c r="F30" s="250">
        <v>14</v>
      </c>
      <c r="G30" s="251">
        <f t="shared" si="3"/>
        <v>4.0470615442430552E-2</v>
      </c>
    </row>
    <row r="31" spans="1:7" ht="15" customHeight="1">
      <c r="A31" s="253" t="s">
        <v>642</v>
      </c>
      <c r="B31" s="250">
        <f>D31+F31</f>
        <v>11</v>
      </c>
      <c r="C31" s="251">
        <f>B31/B$9*100</f>
        <v>1.5939025980612347E-2</v>
      </c>
      <c r="D31" s="250">
        <v>6</v>
      </c>
      <c r="E31" s="251">
        <f t="shared" si="2"/>
        <v>1.7431725740848347E-2</v>
      </c>
      <c r="F31" s="250">
        <v>5</v>
      </c>
      <c r="G31" s="251">
        <f t="shared" si="3"/>
        <v>1.4453791229439482E-2</v>
      </c>
    </row>
    <row r="32" spans="1:7" ht="15" customHeight="1">
      <c r="A32" s="253"/>
      <c r="B32" s="250"/>
      <c r="C32" s="251"/>
      <c r="D32" s="250"/>
      <c r="E32" s="251"/>
      <c r="F32" s="250"/>
      <c r="G32" s="251"/>
    </row>
    <row r="33" spans="1:7" s="126" customFormat="1" ht="14.25" customHeight="1">
      <c r="A33" s="194" t="s">
        <v>643</v>
      </c>
      <c r="B33" s="246">
        <f>D33+F33</f>
        <v>9291</v>
      </c>
      <c r="C33" s="247">
        <f>B33/B$9*100</f>
        <v>13.462680944169939</v>
      </c>
      <c r="D33" s="246">
        <f>SUM(D34:D44)</f>
        <v>4168</v>
      </c>
      <c r="E33" s="247">
        <f>D33/D$9*100</f>
        <v>12.10923881464265</v>
      </c>
      <c r="F33" s="246">
        <f>SUM(F34:F44)</f>
        <v>5123</v>
      </c>
      <c r="G33" s="247">
        <f>F33/F$9*100</f>
        <v>14.809354493683694</v>
      </c>
    </row>
    <row r="34" spans="1:7" s="126" customFormat="1" ht="14.25" customHeight="1">
      <c r="A34" s="129" t="s">
        <v>644</v>
      </c>
      <c r="B34" s="250">
        <f t="shared" ref="B34:B44" si="4">D34+F34</f>
        <v>2806</v>
      </c>
      <c r="C34" s="251">
        <f t="shared" ref="C34:C44" si="5">B34/B$9*100</f>
        <v>4.0659006274180225</v>
      </c>
      <c r="D34" s="250">
        <v>1239</v>
      </c>
      <c r="E34" s="251">
        <f t="shared" ref="E34:E44" si="6">D34/D$9*100</f>
        <v>3.5996513654851832</v>
      </c>
      <c r="F34" s="250">
        <v>1567</v>
      </c>
      <c r="G34" s="251">
        <f t="shared" ref="G34:G44" si="7">F34/F$9*100</f>
        <v>4.5298181713063341</v>
      </c>
    </row>
    <row r="35" spans="1:7" ht="14.25" customHeight="1">
      <c r="A35" s="129" t="s">
        <v>645</v>
      </c>
      <c r="B35" s="250">
        <f t="shared" si="4"/>
        <v>1689</v>
      </c>
      <c r="C35" s="251">
        <f t="shared" si="5"/>
        <v>2.4473649892049325</v>
      </c>
      <c r="D35" s="250">
        <v>862</v>
      </c>
      <c r="E35" s="251">
        <f t="shared" si="6"/>
        <v>2.5043579314352122</v>
      </c>
      <c r="F35" s="250">
        <v>827</v>
      </c>
      <c r="G35" s="251">
        <f t="shared" si="7"/>
        <v>2.3906570693492903</v>
      </c>
    </row>
    <row r="36" spans="1:7" ht="14.25" customHeight="1">
      <c r="A36" s="129" t="s">
        <v>646</v>
      </c>
      <c r="B36" s="250">
        <f t="shared" si="4"/>
        <v>982</v>
      </c>
      <c r="C36" s="251">
        <f t="shared" si="5"/>
        <v>1.4229203193601205</v>
      </c>
      <c r="D36" s="250">
        <v>435</v>
      </c>
      <c r="E36" s="251">
        <f t="shared" si="6"/>
        <v>1.2638001162115049</v>
      </c>
      <c r="F36" s="250">
        <v>547</v>
      </c>
      <c r="G36" s="251">
        <f t="shared" si="7"/>
        <v>1.5812447605006794</v>
      </c>
    </row>
    <row r="37" spans="1:7" ht="14.25" customHeight="1">
      <c r="A37" s="129" t="s">
        <v>647</v>
      </c>
      <c r="B37" s="250">
        <f t="shared" si="4"/>
        <v>906</v>
      </c>
      <c r="C37" s="251">
        <f t="shared" si="5"/>
        <v>1.3127961398577079</v>
      </c>
      <c r="D37" s="250">
        <v>365</v>
      </c>
      <c r="E37" s="251">
        <f t="shared" si="6"/>
        <v>1.0604299825682741</v>
      </c>
      <c r="F37" s="250">
        <v>541</v>
      </c>
      <c r="G37" s="251">
        <f t="shared" si="7"/>
        <v>1.5639002110253521</v>
      </c>
    </row>
    <row r="38" spans="1:7" ht="14.25" customHeight="1">
      <c r="A38" s="129" t="s">
        <v>648</v>
      </c>
      <c r="B38" s="250">
        <f t="shared" si="4"/>
        <v>756</v>
      </c>
      <c r="C38" s="251">
        <f t="shared" si="5"/>
        <v>1.0954457855766304</v>
      </c>
      <c r="D38" s="250">
        <v>342</v>
      </c>
      <c r="E38" s="251">
        <f t="shared" si="6"/>
        <v>0.99360836722835555</v>
      </c>
      <c r="F38" s="250">
        <v>414</v>
      </c>
      <c r="G38" s="251">
        <f t="shared" si="7"/>
        <v>1.196773913797589</v>
      </c>
    </row>
    <row r="39" spans="1:7" ht="14.25" customHeight="1">
      <c r="A39" s="129" t="s">
        <v>649</v>
      </c>
      <c r="B39" s="250">
        <f t="shared" si="4"/>
        <v>727</v>
      </c>
      <c r="C39" s="251">
        <f t="shared" si="5"/>
        <v>1.0534247170822888</v>
      </c>
      <c r="D39" s="250">
        <v>323</v>
      </c>
      <c r="E39" s="251">
        <f t="shared" si="6"/>
        <v>0.93840790238233585</v>
      </c>
      <c r="F39" s="250">
        <v>404</v>
      </c>
      <c r="G39" s="251">
        <f t="shared" si="7"/>
        <v>1.1678663313387101</v>
      </c>
    </row>
    <row r="40" spans="1:7" ht="14.25" customHeight="1">
      <c r="A40" s="129" t="s">
        <v>650</v>
      </c>
      <c r="B40" s="250">
        <f t="shared" si="4"/>
        <v>702</v>
      </c>
      <c r="C40" s="251">
        <f t="shared" si="5"/>
        <v>1.0171996580354428</v>
      </c>
      <c r="D40" s="250">
        <v>253</v>
      </c>
      <c r="E40" s="251">
        <f t="shared" si="6"/>
        <v>0.7350377687391052</v>
      </c>
      <c r="F40" s="250">
        <v>449</v>
      </c>
      <c r="G40" s="251">
        <f t="shared" si="7"/>
        <v>1.2979504524036656</v>
      </c>
    </row>
    <row r="41" spans="1:7" ht="14.25" customHeight="1">
      <c r="A41" s="129" t="s">
        <v>651</v>
      </c>
      <c r="B41" s="250">
        <f t="shared" si="4"/>
        <v>343</v>
      </c>
      <c r="C41" s="251">
        <f t="shared" si="5"/>
        <v>0.49700781012273054</v>
      </c>
      <c r="D41" s="250">
        <v>166</v>
      </c>
      <c r="E41" s="251">
        <f t="shared" si="6"/>
        <v>0.48227774549680419</v>
      </c>
      <c r="F41" s="250">
        <v>177</v>
      </c>
      <c r="G41" s="251">
        <f t="shared" si="7"/>
        <v>0.51166420952215763</v>
      </c>
    </row>
    <row r="42" spans="1:7" ht="14.25" customHeight="1">
      <c r="A42" s="129" t="s">
        <v>652</v>
      </c>
      <c r="B42" s="250">
        <f t="shared" si="4"/>
        <v>307</v>
      </c>
      <c r="C42" s="251">
        <f t="shared" si="5"/>
        <v>0.44484372509527192</v>
      </c>
      <c r="D42" s="250">
        <v>139</v>
      </c>
      <c r="E42" s="251">
        <f t="shared" si="6"/>
        <v>0.40383497966298665</v>
      </c>
      <c r="F42" s="250">
        <v>168</v>
      </c>
      <c r="G42" s="251">
        <f t="shared" si="7"/>
        <v>0.48564738530916657</v>
      </c>
    </row>
    <row r="43" spans="1:7" ht="14.25" customHeight="1">
      <c r="A43" s="129" t="s">
        <v>653</v>
      </c>
      <c r="B43" s="250">
        <f t="shared" si="4"/>
        <v>56</v>
      </c>
      <c r="C43" s="251">
        <f t="shared" si="5"/>
        <v>8.1144132264935595E-2</v>
      </c>
      <c r="D43" s="250">
        <v>37</v>
      </c>
      <c r="E43" s="251">
        <f t="shared" si="6"/>
        <v>0.1074956420685648</v>
      </c>
      <c r="F43" s="250">
        <v>19</v>
      </c>
      <c r="G43" s="251">
        <f t="shared" si="7"/>
        <v>5.4924406671870027E-2</v>
      </c>
    </row>
    <row r="44" spans="1:7" ht="14.25" customHeight="1">
      <c r="A44" s="129" t="s">
        <v>654</v>
      </c>
      <c r="B44" s="250">
        <f t="shared" si="4"/>
        <v>17</v>
      </c>
      <c r="C44" s="251">
        <f t="shared" si="5"/>
        <v>2.4633040151855447E-2</v>
      </c>
      <c r="D44" s="250">
        <v>7</v>
      </c>
      <c r="E44" s="251">
        <f t="shared" si="6"/>
        <v>2.0337013364323069E-2</v>
      </c>
      <c r="F44" s="250">
        <v>10</v>
      </c>
      <c r="G44" s="251">
        <f t="shared" si="7"/>
        <v>2.8907582458878964E-2</v>
      </c>
    </row>
    <row r="45" spans="1:7" ht="8.25" customHeight="1">
      <c r="B45" s="250"/>
      <c r="C45" s="251"/>
      <c r="D45" s="250"/>
      <c r="E45" s="251"/>
      <c r="F45" s="250"/>
      <c r="G45" s="251"/>
    </row>
    <row r="46" spans="1:7" s="126" customFormat="1" ht="14.25" customHeight="1">
      <c r="A46" s="194" t="s">
        <v>655</v>
      </c>
      <c r="B46" s="246">
        <f>D46+F46</f>
        <v>921</v>
      </c>
      <c r="C46" s="247">
        <f>B46/B$9*100</f>
        <v>1.3345311752858156</v>
      </c>
      <c r="D46" s="246">
        <f>SUM(D47:D55)</f>
        <v>471</v>
      </c>
      <c r="E46" s="247">
        <f>D46/D$9*100</f>
        <v>1.368390470656595</v>
      </c>
      <c r="F46" s="246">
        <f>SUM(F47:F55)</f>
        <v>450</v>
      </c>
      <c r="G46" s="247">
        <f t="shared" ref="G46:G55" si="8">F46/F$9*100</f>
        <v>1.3008412106495533</v>
      </c>
    </row>
    <row r="47" spans="1:7" ht="14.25" customHeight="1">
      <c r="A47" s="129" t="s">
        <v>656</v>
      </c>
      <c r="B47" s="250">
        <f t="shared" ref="B47:B55" si="9">D47+F47</f>
        <v>203</v>
      </c>
      <c r="C47" s="251">
        <f t="shared" ref="C47:C55" si="10">B47/B$9*100</f>
        <v>0.29414747946039149</v>
      </c>
      <c r="D47" s="250">
        <v>96</v>
      </c>
      <c r="E47" s="251">
        <f t="shared" ref="E47:E55" si="11">D47/D$9*100</f>
        <v>0.27890761185357354</v>
      </c>
      <c r="F47" s="250">
        <v>107</v>
      </c>
      <c r="G47" s="251">
        <f t="shared" si="8"/>
        <v>0.30931113231000495</v>
      </c>
    </row>
    <row r="48" spans="1:7" ht="14.25" customHeight="1">
      <c r="A48" s="129" t="s">
        <v>657</v>
      </c>
      <c r="B48" s="250">
        <f t="shared" si="9"/>
        <v>190</v>
      </c>
      <c r="C48" s="251">
        <f t="shared" si="10"/>
        <v>0.2753104487560315</v>
      </c>
      <c r="D48" s="250">
        <v>111</v>
      </c>
      <c r="E48" s="251">
        <f t="shared" si="11"/>
        <v>0.32248692620569441</v>
      </c>
      <c r="F48" s="250">
        <v>79</v>
      </c>
      <c r="G48" s="251">
        <f t="shared" si="8"/>
        <v>0.22836990142514382</v>
      </c>
    </row>
    <row r="49" spans="1:7" ht="14.25" customHeight="1">
      <c r="A49" s="129" t="s">
        <v>658</v>
      </c>
      <c r="B49" s="250">
        <f t="shared" si="9"/>
        <v>169</v>
      </c>
      <c r="C49" s="251">
        <f t="shared" si="10"/>
        <v>0.24488139915668064</v>
      </c>
      <c r="D49" s="250">
        <v>85</v>
      </c>
      <c r="E49" s="251">
        <f t="shared" si="11"/>
        <v>0.24694944799535154</v>
      </c>
      <c r="F49" s="250">
        <v>84</v>
      </c>
      <c r="G49" s="251">
        <f t="shared" si="8"/>
        <v>0.24282369265458328</v>
      </c>
    </row>
    <row r="50" spans="1:7" ht="14.25" customHeight="1">
      <c r="A50" s="129" t="s">
        <v>659</v>
      </c>
      <c r="B50" s="250">
        <f t="shared" si="9"/>
        <v>94</v>
      </c>
      <c r="C50" s="251">
        <f t="shared" si="10"/>
        <v>0.13620622201614188</v>
      </c>
      <c r="D50" s="250">
        <v>47</v>
      </c>
      <c r="E50" s="251">
        <f t="shared" si="11"/>
        <v>0.13654851830331202</v>
      </c>
      <c r="F50" s="250">
        <v>47</v>
      </c>
      <c r="G50" s="251">
        <f t="shared" si="8"/>
        <v>0.13586563755673114</v>
      </c>
    </row>
    <row r="51" spans="1:7" ht="14.25" customHeight="1">
      <c r="A51" s="129" t="s">
        <v>660</v>
      </c>
      <c r="B51" s="250">
        <f t="shared" si="9"/>
        <v>81</v>
      </c>
      <c r="C51" s="251">
        <f t="shared" si="10"/>
        <v>0.11736919131178185</v>
      </c>
      <c r="D51" s="250">
        <v>49</v>
      </c>
      <c r="E51" s="251">
        <f t="shared" si="11"/>
        <v>0.14235909355026147</v>
      </c>
      <c r="F51" s="250">
        <v>32</v>
      </c>
      <c r="G51" s="251">
        <f t="shared" si="8"/>
        <v>9.2504263868412678E-2</v>
      </c>
    </row>
    <row r="52" spans="1:7" ht="14.25" customHeight="1">
      <c r="A52" s="129" t="s">
        <v>661</v>
      </c>
      <c r="B52" s="250">
        <f>D52+F52</f>
        <v>77</v>
      </c>
      <c r="C52" s="251">
        <f>B52/B$9*100</f>
        <v>0.11157318186428644</v>
      </c>
      <c r="D52" s="250">
        <v>42</v>
      </c>
      <c r="E52" s="251">
        <f t="shared" si="11"/>
        <v>0.12202208018593842</v>
      </c>
      <c r="F52" s="250">
        <v>35</v>
      </c>
      <c r="G52" s="251">
        <f t="shared" si="8"/>
        <v>0.10117653860607638</v>
      </c>
    </row>
    <row r="53" spans="1:7" ht="14.25" customHeight="1">
      <c r="A53" s="129" t="s">
        <v>662</v>
      </c>
      <c r="B53" s="250">
        <f>D53+F53</f>
        <v>73</v>
      </c>
      <c r="C53" s="251">
        <f>B53/B$9*100</f>
        <v>0.10577717241679105</v>
      </c>
      <c r="D53" s="250">
        <v>23</v>
      </c>
      <c r="E53" s="251">
        <f t="shared" si="11"/>
        <v>6.682161533991865E-2</v>
      </c>
      <c r="F53" s="250">
        <v>50</v>
      </c>
      <c r="G53" s="251">
        <f t="shared" si="8"/>
        <v>0.1445379122943948</v>
      </c>
    </row>
    <row r="54" spans="1:7" ht="14.25" customHeight="1">
      <c r="A54" s="129" t="s">
        <v>663</v>
      </c>
      <c r="B54" s="250">
        <f t="shared" si="9"/>
        <v>21</v>
      </c>
      <c r="C54" s="251">
        <f t="shared" si="10"/>
        <v>3.0429049599350846E-2</v>
      </c>
      <c r="D54" s="250">
        <v>10</v>
      </c>
      <c r="E54" s="251">
        <f t="shared" si="11"/>
        <v>2.9052876234747237E-2</v>
      </c>
      <c r="F54" s="250">
        <v>11</v>
      </c>
      <c r="G54" s="251">
        <f t="shared" si="8"/>
        <v>3.1798340704766864E-2</v>
      </c>
    </row>
    <row r="55" spans="1:7" ht="14.25" customHeight="1">
      <c r="A55" s="129" t="s">
        <v>664</v>
      </c>
      <c r="B55" s="250">
        <f t="shared" si="9"/>
        <v>13</v>
      </c>
      <c r="C55" s="251">
        <f t="shared" si="10"/>
        <v>1.8837030704360051E-2</v>
      </c>
      <c r="D55" s="250">
        <v>8</v>
      </c>
      <c r="E55" s="251">
        <f t="shared" si="11"/>
        <v>2.3242300987797792E-2</v>
      </c>
      <c r="F55" s="250">
        <v>5</v>
      </c>
      <c r="G55" s="251">
        <f t="shared" si="8"/>
        <v>1.4453791229439482E-2</v>
      </c>
    </row>
    <row r="56" spans="1:7" ht="14.25" customHeight="1">
      <c r="A56" s="129"/>
      <c r="B56" s="250"/>
      <c r="C56" s="251"/>
      <c r="D56" s="250"/>
      <c r="E56" s="251"/>
      <c r="F56" s="250"/>
      <c r="G56" s="251"/>
    </row>
    <row r="57" spans="1:7" ht="14.25" customHeight="1">
      <c r="A57" s="11" t="s">
        <v>665</v>
      </c>
      <c r="B57" s="246">
        <f>D57+F57</f>
        <v>188</v>
      </c>
      <c r="C57" s="247">
        <f>B57/B$9*100</f>
        <v>0.27241244403228376</v>
      </c>
      <c r="D57" s="246">
        <f>SUM(D58)</f>
        <v>86</v>
      </c>
      <c r="E57" s="247">
        <f>D57/D$9*100</f>
        <v>0.24985473561882626</v>
      </c>
      <c r="F57" s="246">
        <f>SUM(F58)</f>
        <v>102</v>
      </c>
      <c r="G57" s="247">
        <f>F57/F$9*100</f>
        <v>0.29485734108056544</v>
      </c>
    </row>
    <row r="58" spans="1:7" ht="14.25" customHeight="1">
      <c r="A58" s="12" t="s">
        <v>666</v>
      </c>
      <c r="B58" s="250">
        <f>D58+F58</f>
        <v>188</v>
      </c>
      <c r="C58" s="251">
        <f>B58/B$9*100</f>
        <v>0.27241244403228376</v>
      </c>
      <c r="D58" s="250">
        <v>86</v>
      </c>
      <c r="E58" s="251">
        <f>D58/D$9*100</f>
        <v>0.24985473561882626</v>
      </c>
      <c r="F58" s="250">
        <v>102</v>
      </c>
      <c r="G58" s="251">
        <f>F58/F$9*100</f>
        <v>0.29485734108056544</v>
      </c>
    </row>
    <row r="59" spans="1:7" ht="14.25" customHeight="1">
      <c r="A59" s="12"/>
      <c r="B59" s="250"/>
      <c r="C59" s="251"/>
      <c r="D59" s="250"/>
      <c r="E59" s="251"/>
      <c r="F59" s="250"/>
      <c r="G59" s="251"/>
    </row>
    <row r="60" spans="1:7" ht="14.25" customHeight="1">
      <c r="A60" s="11" t="s">
        <v>667</v>
      </c>
      <c r="B60" s="246">
        <f>D60+F60</f>
        <v>15</v>
      </c>
      <c r="C60" s="247">
        <f>B60/B$9*100</f>
        <v>2.1735035428107747E-2</v>
      </c>
      <c r="D60" s="246">
        <f>SUM(D61)</f>
        <v>7</v>
      </c>
      <c r="E60" s="247">
        <f>D60/D$9*100</f>
        <v>2.0337013364323069E-2</v>
      </c>
      <c r="F60" s="246">
        <f>SUM(F61)</f>
        <v>8</v>
      </c>
      <c r="G60" s="247">
        <f>F60/F$9*100</f>
        <v>2.312606596710317E-2</v>
      </c>
    </row>
    <row r="61" spans="1:7" ht="14.25" customHeight="1">
      <c r="A61" s="12" t="s">
        <v>668</v>
      </c>
      <c r="B61" s="250">
        <f>D61+F61</f>
        <v>15</v>
      </c>
      <c r="C61" s="251">
        <f>B61/B$9*100</f>
        <v>2.1735035428107747E-2</v>
      </c>
      <c r="D61" s="250">
        <v>7</v>
      </c>
      <c r="E61" s="251">
        <f>D61/D$9*100</f>
        <v>2.0337013364323069E-2</v>
      </c>
      <c r="F61" s="250">
        <v>8</v>
      </c>
      <c r="G61" s="251">
        <f>F61/F$9*100</f>
        <v>2.312606596710317E-2</v>
      </c>
    </row>
    <row r="62" spans="1:7" ht="8.25" customHeight="1">
      <c r="A62" s="135"/>
      <c r="B62" s="135"/>
      <c r="C62" s="135"/>
      <c r="D62" s="135"/>
      <c r="E62" s="135"/>
      <c r="F62" s="135"/>
      <c r="G62" s="135"/>
    </row>
    <row r="63" spans="1:7" ht="2.25" customHeight="1">
      <c r="A63" s="159"/>
    </row>
    <row r="64" spans="1:7" ht="34.5" customHeight="1">
      <c r="A64" s="476" t="s">
        <v>669</v>
      </c>
      <c r="B64" s="468"/>
      <c r="C64" s="468"/>
      <c r="D64" s="468"/>
      <c r="E64" s="468"/>
      <c r="F64" s="468"/>
      <c r="G64" s="477"/>
    </row>
    <row r="65" spans="1:7" ht="12.75" customHeight="1">
      <c r="A65" s="139" t="s">
        <v>28</v>
      </c>
      <c r="B65" s="139"/>
      <c r="C65" s="139"/>
      <c r="D65" s="139"/>
      <c r="E65" s="139"/>
      <c r="F65" s="139"/>
      <c r="G65" s="139"/>
    </row>
  </sheetData>
  <mergeCells count="2">
    <mergeCell ref="A6:A7"/>
    <mergeCell ref="A64:G64"/>
  </mergeCells>
  <pageMargins left="0.70866141732283472" right="0.70866141732283472" top="0.74803149606299213" bottom="0.74803149606299213" header="0.31496062992125984" footer="0.31496062992125984"/>
  <pageSetup scale="99" orientation="portrait" r:id="rId1"/>
  <rowBreaks count="1" manualBreakCount="1">
    <brk id="45" max="6" man="1"/>
  </rowBreaks>
  <ignoredErrors>
    <ignoredError sqref="C9:G61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A9ED1-A095-44F3-B75B-D5A3F667832C}">
  <dimension ref="A2:G351"/>
  <sheetViews>
    <sheetView showGridLines="0" zoomScale="85" zoomScaleNormal="85" zoomScaleSheetLayoutView="75" workbookViewId="0">
      <selection activeCell="E1" sqref="E1"/>
    </sheetView>
  </sheetViews>
  <sheetFormatPr baseColWidth="10" defaultColWidth="11" defaultRowHeight="12" customHeight="1"/>
  <cols>
    <col min="1" max="1" width="33.28515625" style="119" customWidth="1"/>
    <col min="2" max="256" width="11" style="119"/>
    <col min="257" max="257" width="33.28515625" style="119" customWidth="1"/>
    <col min="258" max="512" width="11" style="119"/>
    <col min="513" max="513" width="33.28515625" style="119" customWidth="1"/>
    <col min="514" max="768" width="11" style="119"/>
    <col min="769" max="769" width="33.28515625" style="119" customWidth="1"/>
    <col min="770" max="1024" width="11" style="119"/>
    <col min="1025" max="1025" width="33.28515625" style="119" customWidth="1"/>
    <col min="1026" max="1280" width="11" style="119"/>
    <col min="1281" max="1281" width="33.28515625" style="119" customWidth="1"/>
    <col min="1282" max="1536" width="11" style="119"/>
    <col min="1537" max="1537" width="33.28515625" style="119" customWidth="1"/>
    <col min="1538" max="1792" width="11" style="119"/>
    <col min="1793" max="1793" width="33.28515625" style="119" customWidth="1"/>
    <col min="1794" max="2048" width="11" style="119"/>
    <col min="2049" max="2049" width="33.28515625" style="119" customWidth="1"/>
    <col min="2050" max="2304" width="11" style="119"/>
    <col min="2305" max="2305" width="33.28515625" style="119" customWidth="1"/>
    <col min="2306" max="2560" width="11" style="119"/>
    <col min="2561" max="2561" width="33.28515625" style="119" customWidth="1"/>
    <col min="2562" max="2816" width="11" style="119"/>
    <col min="2817" max="2817" width="33.28515625" style="119" customWidth="1"/>
    <col min="2818" max="3072" width="11" style="119"/>
    <col min="3073" max="3073" width="33.28515625" style="119" customWidth="1"/>
    <col min="3074" max="3328" width="11" style="119"/>
    <col min="3329" max="3329" width="33.28515625" style="119" customWidth="1"/>
    <col min="3330" max="3584" width="11" style="119"/>
    <col min="3585" max="3585" width="33.28515625" style="119" customWidth="1"/>
    <col min="3586" max="3840" width="11" style="119"/>
    <col min="3841" max="3841" width="33.28515625" style="119" customWidth="1"/>
    <col min="3842" max="4096" width="11" style="119"/>
    <col min="4097" max="4097" width="33.28515625" style="119" customWidth="1"/>
    <col min="4098" max="4352" width="11" style="119"/>
    <col min="4353" max="4353" width="33.28515625" style="119" customWidth="1"/>
    <col min="4354" max="4608" width="11" style="119"/>
    <col min="4609" max="4609" width="33.28515625" style="119" customWidth="1"/>
    <col min="4610" max="4864" width="11" style="119"/>
    <col min="4865" max="4865" width="33.28515625" style="119" customWidth="1"/>
    <col min="4866" max="5120" width="11" style="119"/>
    <col min="5121" max="5121" width="33.28515625" style="119" customWidth="1"/>
    <col min="5122" max="5376" width="11" style="119"/>
    <col min="5377" max="5377" width="33.28515625" style="119" customWidth="1"/>
    <col min="5378" max="5632" width="11" style="119"/>
    <col min="5633" max="5633" width="33.28515625" style="119" customWidth="1"/>
    <col min="5634" max="5888" width="11" style="119"/>
    <col min="5889" max="5889" width="33.28515625" style="119" customWidth="1"/>
    <col min="5890" max="6144" width="11" style="119"/>
    <col min="6145" max="6145" width="33.28515625" style="119" customWidth="1"/>
    <col min="6146" max="6400" width="11" style="119"/>
    <col min="6401" max="6401" width="33.28515625" style="119" customWidth="1"/>
    <col min="6402" max="6656" width="11" style="119"/>
    <col min="6657" max="6657" width="33.28515625" style="119" customWidth="1"/>
    <col min="6658" max="6912" width="11" style="119"/>
    <col min="6913" max="6913" width="33.28515625" style="119" customWidth="1"/>
    <col min="6914" max="7168" width="11" style="119"/>
    <col min="7169" max="7169" width="33.28515625" style="119" customWidth="1"/>
    <col min="7170" max="7424" width="11" style="119"/>
    <col min="7425" max="7425" width="33.28515625" style="119" customWidth="1"/>
    <col min="7426" max="7680" width="11" style="119"/>
    <col min="7681" max="7681" width="33.28515625" style="119" customWidth="1"/>
    <col min="7682" max="7936" width="11" style="119"/>
    <col min="7937" max="7937" width="33.28515625" style="119" customWidth="1"/>
    <col min="7938" max="8192" width="11" style="119"/>
    <col min="8193" max="8193" width="33.28515625" style="119" customWidth="1"/>
    <col min="8194" max="8448" width="11" style="119"/>
    <col min="8449" max="8449" width="33.28515625" style="119" customWidth="1"/>
    <col min="8450" max="8704" width="11" style="119"/>
    <col min="8705" max="8705" width="33.28515625" style="119" customWidth="1"/>
    <col min="8706" max="8960" width="11" style="119"/>
    <col min="8961" max="8961" width="33.28515625" style="119" customWidth="1"/>
    <col min="8962" max="9216" width="11" style="119"/>
    <col min="9217" max="9217" width="33.28515625" style="119" customWidth="1"/>
    <col min="9218" max="9472" width="11" style="119"/>
    <col min="9473" max="9473" width="33.28515625" style="119" customWidth="1"/>
    <col min="9474" max="9728" width="11" style="119"/>
    <col min="9729" max="9729" width="33.28515625" style="119" customWidth="1"/>
    <col min="9730" max="9984" width="11" style="119"/>
    <col min="9985" max="9985" width="33.28515625" style="119" customWidth="1"/>
    <col min="9986" max="10240" width="11" style="119"/>
    <col min="10241" max="10241" width="33.28515625" style="119" customWidth="1"/>
    <col min="10242" max="10496" width="11" style="119"/>
    <col min="10497" max="10497" width="33.28515625" style="119" customWidth="1"/>
    <col min="10498" max="10752" width="11" style="119"/>
    <col min="10753" max="10753" width="33.28515625" style="119" customWidth="1"/>
    <col min="10754" max="11008" width="11" style="119"/>
    <col min="11009" max="11009" width="33.28515625" style="119" customWidth="1"/>
    <col min="11010" max="11264" width="11" style="119"/>
    <col min="11265" max="11265" width="33.28515625" style="119" customWidth="1"/>
    <col min="11266" max="11520" width="11" style="119"/>
    <col min="11521" max="11521" width="33.28515625" style="119" customWidth="1"/>
    <col min="11522" max="11776" width="11" style="119"/>
    <col min="11777" max="11777" width="33.28515625" style="119" customWidth="1"/>
    <col min="11778" max="12032" width="11" style="119"/>
    <col min="12033" max="12033" width="33.28515625" style="119" customWidth="1"/>
    <col min="12034" max="12288" width="11" style="119"/>
    <col min="12289" max="12289" width="33.28515625" style="119" customWidth="1"/>
    <col min="12290" max="12544" width="11" style="119"/>
    <col min="12545" max="12545" width="33.28515625" style="119" customWidth="1"/>
    <col min="12546" max="12800" width="11" style="119"/>
    <col min="12801" max="12801" width="33.28515625" style="119" customWidth="1"/>
    <col min="12802" max="13056" width="11" style="119"/>
    <col min="13057" max="13057" width="33.28515625" style="119" customWidth="1"/>
    <col min="13058" max="13312" width="11" style="119"/>
    <col min="13313" max="13313" width="33.28515625" style="119" customWidth="1"/>
    <col min="13314" max="13568" width="11" style="119"/>
    <col min="13569" max="13569" width="33.28515625" style="119" customWidth="1"/>
    <col min="13570" max="13824" width="11" style="119"/>
    <col min="13825" max="13825" width="33.28515625" style="119" customWidth="1"/>
    <col min="13826" max="14080" width="11" style="119"/>
    <col min="14081" max="14081" width="33.28515625" style="119" customWidth="1"/>
    <col min="14082" max="14336" width="11" style="119"/>
    <col min="14337" max="14337" width="33.28515625" style="119" customWidth="1"/>
    <col min="14338" max="14592" width="11" style="119"/>
    <col min="14593" max="14593" width="33.28515625" style="119" customWidth="1"/>
    <col min="14594" max="14848" width="11" style="119"/>
    <col min="14849" max="14849" width="33.28515625" style="119" customWidth="1"/>
    <col min="14850" max="15104" width="11" style="119"/>
    <col min="15105" max="15105" width="33.28515625" style="119" customWidth="1"/>
    <col min="15106" max="15360" width="11" style="119"/>
    <col min="15361" max="15361" width="33.28515625" style="119" customWidth="1"/>
    <col min="15362" max="15616" width="11" style="119"/>
    <col min="15617" max="15617" width="33.28515625" style="119" customWidth="1"/>
    <col min="15618" max="15872" width="11" style="119"/>
    <col min="15873" max="15873" width="33.28515625" style="119" customWidth="1"/>
    <col min="15874" max="16128" width="11" style="119"/>
    <col min="16129" max="16129" width="33.28515625" style="119" customWidth="1"/>
    <col min="16130" max="16384" width="11" style="119"/>
  </cols>
  <sheetData>
    <row r="2" spans="1:7" ht="18" customHeight="1">
      <c r="A2" s="478" t="s">
        <v>670</v>
      </c>
      <c r="B2" s="478"/>
      <c r="C2" s="478"/>
      <c r="D2" s="478"/>
      <c r="E2" s="478"/>
      <c r="F2" s="478"/>
      <c r="G2" s="478"/>
    </row>
    <row r="3" spans="1:7" ht="18" customHeight="1">
      <c r="A3" s="478" t="s">
        <v>671</v>
      </c>
      <c r="B3" s="478"/>
      <c r="C3" s="478"/>
      <c r="D3" s="478"/>
      <c r="E3" s="478"/>
      <c r="F3" s="478"/>
      <c r="G3" s="478"/>
    </row>
    <row r="4" spans="1:7" s="141" customFormat="1" ht="18" customHeight="1">
      <c r="A4" s="478" t="s">
        <v>597</v>
      </c>
      <c r="B4" s="478"/>
      <c r="C4" s="478"/>
      <c r="D4" s="478"/>
      <c r="E4" s="478"/>
      <c r="F4" s="478"/>
      <c r="G4" s="478"/>
    </row>
    <row r="5" spans="1:7" ht="3.75" customHeight="1">
      <c r="A5" s="13"/>
      <c r="B5" s="14"/>
      <c r="C5" s="14"/>
      <c r="D5" s="15"/>
      <c r="E5" s="15"/>
      <c r="F5" s="16"/>
      <c r="G5" s="16"/>
    </row>
    <row r="6" spans="1:7" ht="15" customHeight="1">
      <c r="A6" s="479" t="s">
        <v>621</v>
      </c>
      <c r="B6" s="17" t="s">
        <v>34</v>
      </c>
      <c r="C6" s="17"/>
      <c r="D6" s="17" t="s">
        <v>17</v>
      </c>
      <c r="E6" s="17"/>
      <c r="F6" s="17" t="s">
        <v>18</v>
      </c>
      <c r="G6" s="18"/>
    </row>
    <row r="7" spans="1:7" s="143" customFormat="1" ht="15" customHeight="1">
      <c r="A7" s="480"/>
      <c r="B7" s="19" t="s">
        <v>14</v>
      </c>
      <c r="C7" s="19" t="s">
        <v>622</v>
      </c>
      <c r="D7" s="19" t="s">
        <v>14</v>
      </c>
      <c r="E7" s="19" t="s">
        <v>622</v>
      </c>
      <c r="F7" s="19" t="s">
        <v>14</v>
      </c>
      <c r="G7" s="20" t="s">
        <v>622</v>
      </c>
    </row>
    <row r="8" spans="1:7" ht="14.25">
      <c r="A8" s="21"/>
      <c r="B8" s="21"/>
      <c r="C8" s="21"/>
      <c r="D8" s="21"/>
      <c r="E8" s="21"/>
      <c r="F8" s="21"/>
      <c r="G8" s="16"/>
    </row>
    <row r="9" spans="1:7" s="126" customFormat="1" ht="15.95" customHeight="1">
      <c r="A9" s="194" t="s">
        <v>34</v>
      </c>
      <c r="B9" s="254">
        <f>B11+B90+B49+B157+B131+B161+B163</f>
        <v>97169</v>
      </c>
      <c r="C9" s="247">
        <f>C11+C90+C49+C157+C131+C161+C163</f>
        <v>99.999999999999986</v>
      </c>
      <c r="D9" s="254">
        <f>D11+D90+D49+D157+D131+D161+D163</f>
        <v>41806</v>
      </c>
      <c r="E9" s="247">
        <f>D9/D$9*100</f>
        <v>100</v>
      </c>
      <c r="F9" s="254">
        <f>F11+F90+F49+F157+F131+F161+F163</f>
        <v>55363</v>
      </c>
      <c r="G9" s="247">
        <f>F9/F$9*100</f>
        <v>100</v>
      </c>
    </row>
    <row r="10" spans="1:7" ht="8.25" customHeight="1">
      <c r="A10" s="192"/>
      <c r="C10" s="255"/>
      <c r="E10" s="255"/>
      <c r="G10" s="255"/>
    </row>
    <row r="11" spans="1:7" s="126" customFormat="1" ht="15" customHeight="1">
      <c r="A11" s="256" t="s">
        <v>623</v>
      </c>
      <c r="B11" s="254">
        <f>D11+F11</f>
        <v>90980</v>
      </c>
      <c r="C11" s="247">
        <f t="shared" ref="C11:C47" si="0">B11/B$9*100</f>
        <v>93.630684683386676</v>
      </c>
      <c r="D11" s="254">
        <f>SUM(D12:D47)</f>
        <v>38385</v>
      </c>
      <c r="E11" s="247">
        <f t="shared" ref="E11:E47" si="1">D11/D$9*100</f>
        <v>91.816964072142753</v>
      </c>
      <c r="F11" s="254">
        <f>SUM(F12:F47)</f>
        <v>52595</v>
      </c>
      <c r="G11" s="247">
        <f t="shared" ref="G11:G47" si="2">F11/F$9*100</f>
        <v>95.000270939074838</v>
      </c>
    </row>
    <row r="12" spans="1:7" ht="15" customHeight="1">
      <c r="A12" s="257" t="s">
        <v>626</v>
      </c>
      <c r="B12" s="258">
        <f t="shared" ref="B12:B47" si="3">D12+F12</f>
        <v>54503</v>
      </c>
      <c r="C12" s="251">
        <f t="shared" si="0"/>
        <v>56.090934351490709</v>
      </c>
      <c r="D12" s="258">
        <v>20998</v>
      </c>
      <c r="E12" s="251">
        <f t="shared" si="1"/>
        <v>50.227240109075254</v>
      </c>
      <c r="F12" s="258">
        <v>33505</v>
      </c>
      <c r="G12" s="251">
        <f t="shared" si="2"/>
        <v>60.518758015280959</v>
      </c>
    </row>
    <row r="13" spans="1:7" ht="15" customHeight="1">
      <c r="A13" s="257" t="s">
        <v>629</v>
      </c>
      <c r="B13" s="258">
        <f t="shared" si="3"/>
        <v>10883</v>
      </c>
      <c r="C13" s="251">
        <f t="shared" si="0"/>
        <v>11.200074097706059</v>
      </c>
      <c r="D13" s="258">
        <v>5115</v>
      </c>
      <c r="E13" s="251">
        <f t="shared" si="1"/>
        <v>12.235085872841218</v>
      </c>
      <c r="F13" s="258">
        <v>5768</v>
      </c>
      <c r="G13" s="251">
        <f t="shared" si="2"/>
        <v>10.418510557592615</v>
      </c>
    </row>
    <row r="14" spans="1:7" ht="15" customHeight="1">
      <c r="A14" s="257" t="s">
        <v>631</v>
      </c>
      <c r="B14" s="258">
        <f t="shared" si="3"/>
        <v>5177</v>
      </c>
      <c r="C14" s="251">
        <f t="shared" si="0"/>
        <v>5.3278308925686177</v>
      </c>
      <c r="D14" s="258">
        <v>2271</v>
      </c>
      <c r="E14" s="251">
        <f t="shared" si="1"/>
        <v>5.4322346074726111</v>
      </c>
      <c r="F14" s="258">
        <v>2906</v>
      </c>
      <c r="G14" s="251">
        <f t="shared" si="2"/>
        <v>5.2489930097718691</v>
      </c>
    </row>
    <row r="15" spans="1:7" ht="15" customHeight="1">
      <c r="A15" s="257" t="s">
        <v>672</v>
      </c>
      <c r="B15" s="258">
        <f t="shared" si="3"/>
        <v>3312</v>
      </c>
      <c r="C15" s="251">
        <f t="shared" si="0"/>
        <v>3.4084944786917641</v>
      </c>
      <c r="D15" s="258">
        <v>1531</v>
      </c>
      <c r="E15" s="251">
        <f t="shared" si="1"/>
        <v>3.6621537578338041</v>
      </c>
      <c r="F15" s="258">
        <v>1781</v>
      </c>
      <c r="G15" s="251">
        <f t="shared" si="2"/>
        <v>3.216949948521576</v>
      </c>
    </row>
    <row r="16" spans="1:7" ht="15" customHeight="1">
      <c r="A16" s="257" t="s">
        <v>627</v>
      </c>
      <c r="B16" s="258">
        <f t="shared" si="3"/>
        <v>2631</v>
      </c>
      <c r="C16" s="251">
        <f t="shared" si="0"/>
        <v>2.7076536755549609</v>
      </c>
      <c r="D16" s="258">
        <v>1389</v>
      </c>
      <c r="E16" s="251">
        <f t="shared" si="1"/>
        <v>3.3224895947950057</v>
      </c>
      <c r="F16" s="258">
        <v>1242</v>
      </c>
      <c r="G16" s="251">
        <f t="shared" si="2"/>
        <v>2.2433755396203239</v>
      </c>
    </row>
    <row r="17" spans="1:7" ht="15" customHeight="1">
      <c r="A17" s="257" t="s">
        <v>641</v>
      </c>
      <c r="B17" s="258">
        <f t="shared" si="3"/>
        <v>2556</v>
      </c>
      <c r="C17" s="251">
        <f t="shared" si="0"/>
        <v>2.6304685650773396</v>
      </c>
      <c r="D17" s="258">
        <v>1437</v>
      </c>
      <c r="E17" s="251">
        <f t="shared" si="1"/>
        <v>3.4373056499067118</v>
      </c>
      <c r="F17" s="258">
        <v>1119</v>
      </c>
      <c r="G17" s="251">
        <f t="shared" si="2"/>
        <v>2.0212054982569585</v>
      </c>
    </row>
    <row r="18" spans="1:7" ht="15" customHeight="1">
      <c r="A18" s="257" t="s">
        <v>636</v>
      </c>
      <c r="B18" s="258">
        <f t="shared" si="3"/>
        <v>2236</v>
      </c>
      <c r="C18" s="251">
        <f t="shared" si="0"/>
        <v>2.3011454270394882</v>
      </c>
      <c r="D18" s="258">
        <v>1173</v>
      </c>
      <c r="E18" s="251">
        <f t="shared" si="1"/>
        <v>2.8058173467923266</v>
      </c>
      <c r="F18" s="258">
        <v>1063</v>
      </c>
      <c r="G18" s="251">
        <f t="shared" si="2"/>
        <v>1.9200549103191662</v>
      </c>
    </row>
    <row r="19" spans="1:7" ht="15" customHeight="1">
      <c r="A19" s="257" t="s">
        <v>624</v>
      </c>
      <c r="B19" s="258">
        <f t="shared" si="3"/>
        <v>1877</v>
      </c>
      <c r="C19" s="251">
        <f t="shared" si="0"/>
        <v>1.9316860315532729</v>
      </c>
      <c r="D19" s="258">
        <v>1188</v>
      </c>
      <c r="E19" s="251">
        <f t="shared" si="1"/>
        <v>2.8416973640147347</v>
      </c>
      <c r="F19" s="258">
        <v>689</v>
      </c>
      <c r="G19" s="251">
        <f t="shared" si="2"/>
        <v>1.2445134837346243</v>
      </c>
    </row>
    <row r="20" spans="1:7" ht="15" customHeight="1">
      <c r="A20" s="257" t="s">
        <v>637</v>
      </c>
      <c r="B20" s="258">
        <f t="shared" si="3"/>
        <v>1812</v>
      </c>
      <c r="C20" s="251">
        <f t="shared" si="0"/>
        <v>1.8647922691393346</v>
      </c>
      <c r="D20" s="258">
        <v>533</v>
      </c>
      <c r="E20" s="251">
        <f t="shared" si="1"/>
        <v>1.2749366119695738</v>
      </c>
      <c r="F20" s="258">
        <v>1279</v>
      </c>
      <c r="G20" s="251">
        <f t="shared" si="2"/>
        <v>2.3102071780792226</v>
      </c>
    </row>
    <row r="21" spans="1:7" ht="15" customHeight="1">
      <c r="A21" s="257" t="s">
        <v>633</v>
      </c>
      <c r="B21" s="258">
        <f t="shared" si="3"/>
        <v>1550</v>
      </c>
      <c r="C21" s="251">
        <f t="shared" si="0"/>
        <v>1.5951589498708434</v>
      </c>
      <c r="D21" s="258">
        <v>538</v>
      </c>
      <c r="E21" s="251">
        <f t="shared" si="1"/>
        <v>1.2868966177103764</v>
      </c>
      <c r="F21" s="258">
        <v>1012</v>
      </c>
      <c r="G21" s="251">
        <f t="shared" si="2"/>
        <v>1.8279356248758194</v>
      </c>
    </row>
    <row r="22" spans="1:7" ht="15" customHeight="1">
      <c r="A22" s="257" t="s">
        <v>630</v>
      </c>
      <c r="B22" s="258">
        <f t="shared" si="3"/>
        <v>883</v>
      </c>
      <c r="C22" s="251">
        <f t="shared" si="0"/>
        <v>0.90872603402319674</v>
      </c>
      <c r="D22" s="258">
        <v>432</v>
      </c>
      <c r="E22" s="251">
        <f t="shared" si="1"/>
        <v>1.0333444960053582</v>
      </c>
      <c r="F22" s="258">
        <v>451</v>
      </c>
      <c r="G22" s="251">
        <f t="shared" si="2"/>
        <v>0.8146234849990065</v>
      </c>
    </row>
    <row r="23" spans="1:7" ht="15" customHeight="1">
      <c r="A23" s="257" t="s">
        <v>628</v>
      </c>
      <c r="B23" s="258">
        <f t="shared" si="3"/>
        <v>751</v>
      </c>
      <c r="C23" s="251">
        <f t="shared" si="0"/>
        <v>0.7728802395825829</v>
      </c>
      <c r="D23" s="258">
        <v>308</v>
      </c>
      <c r="E23" s="251">
        <f t="shared" si="1"/>
        <v>0.7367363536334498</v>
      </c>
      <c r="F23" s="258">
        <v>443</v>
      </c>
      <c r="G23" s="251">
        <f t="shared" si="2"/>
        <v>0.80017340100789336</v>
      </c>
    </row>
    <row r="24" spans="1:7" ht="15" customHeight="1">
      <c r="A24" s="257" t="s">
        <v>632</v>
      </c>
      <c r="B24" s="258">
        <f t="shared" si="3"/>
        <v>579</v>
      </c>
      <c r="C24" s="251">
        <f t="shared" si="0"/>
        <v>0.59586905288723768</v>
      </c>
      <c r="D24" s="258">
        <v>289</v>
      </c>
      <c r="E24" s="251">
        <f t="shared" si="1"/>
        <v>0.69128833181839933</v>
      </c>
      <c r="F24" s="258">
        <v>290</v>
      </c>
      <c r="G24" s="251">
        <f t="shared" si="2"/>
        <v>0.52381554467785352</v>
      </c>
    </row>
    <row r="25" spans="1:7" ht="15" customHeight="1">
      <c r="A25" s="257" t="s">
        <v>635</v>
      </c>
      <c r="B25" s="258">
        <f t="shared" si="3"/>
        <v>532</v>
      </c>
      <c r="C25" s="251">
        <f t="shared" si="0"/>
        <v>0.54749971698792821</v>
      </c>
      <c r="D25" s="258">
        <v>258</v>
      </c>
      <c r="E25" s="251">
        <f t="shared" si="1"/>
        <v>0.61713629622542221</v>
      </c>
      <c r="F25" s="258">
        <v>274</v>
      </c>
      <c r="G25" s="251">
        <f t="shared" si="2"/>
        <v>0.49491537669562707</v>
      </c>
    </row>
    <row r="26" spans="1:7" ht="15" customHeight="1">
      <c r="A26" s="257" t="s">
        <v>634</v>
      </c>
      <c r="B26" s="258">
        <f t="shared" si="3"/>
        <v>529</v>
      </c>
      <c r="C26" s="251">
        <f t="shared" si="0"/>
        <v>0.54441231256882339</v>
      </c>
      <c r="D26" s="258">
        <v>281</v>
      </c>
      <c r="E26" s="251">
        <f t="shared" si="1"/>
        <v>0.67215232263311486</v>
      </c>
      <c r="F26" s="258">
        <v>248</v>
      </c>
      <c r="G26" s="251">
        <f t="shared" si="2"/>
        <v>0.44795260372450918</v>
      </c>
    </row>
    <row r="27" spans="1:7" ht="15" customHeight="1">
      <c r="A27" s="257" t="s">
        <v>625</v>
      </c>
      <c r="B27" s="258">
        <f t="shared" si="3"/>
        <v>237</v>
      </c>
      <c r="C27" s="251">
        <f t="shared" si="0"/>
        <v>0.24390494910928381</v>
      </c>
      <c r="D27" s="258">
        <v>148</v>
      </c>
      <c r="E27" s="251">
        <f t="shared" si="1"/>
        <v>0.35401616992776158</v>
      </c>
      <c r="F27" s="258">
        <v>89</v>
      </c>
      <c r="G27" s="251">
        <f t="shared" si="2"/>
        <v>0.16075718440113435</v>
      </c>
    </row>
    <row r="28" spans="1:7" ht="15" customHeight="1">
      <c r="A28" s="257" t="s">
        <v>639</v>
      </c>
      <c r="B28" s="258">
        <f t="shared" si="3"/>
        <v>189</v>
      </c>
      <c r="C28" s="251">
        <f t="shared" si="0"/>
        <v>0.1945064784036061</v>
      </c>
      <c r="D28" s="258">
        <v>99</v>
      </c>
      <c r="E28" s="251">
        <f t="shared" si="1"/>
        <v>0.23680811366789456</v>
      </c>
      <c r="F28" s="258">
        <v>90</v>
      </c>
      <c r="G28" s="251">
        <f t="shared" si="2"/>
        <v>0.16256344490002347</v>
      </c>
    </row>
    <row r="29" spans="1:7" ht="15" customHeight="1">
      <c r="A29" s="257" t="s">
        <v>184</v>
      </c>
      <c r="B29" s="258">
        <f t="shared" si="3"/>
        <v>176</v>
      </c>
      <c r="C29" s="251">
        <f t="shared" si="0"/>
        <v>0.18112772592081836</v>
      </c>
      <c r="D29" s="258">
        <v>79</v>
      </c>
      <c r="E29" s="251">
        <f t="shared" si="1"/>
        <v>0.18896809070468354</v>
      </c>
      <c r="F29" s="258">
        <v>97</v>
      </c>
      <c r="G29" s="251">
        <f t="shared" si="2"/>
        <v>0.17520726839224751</v>
      </c>
    </row>
    <row r="30" spans="1:7" ht="15" customHeight="1">
      <c r="A30" s="257" t="s">
        <v>640</v>
      </c>
      <c r="B30" s="258">
        <f t="shared" si="3"/>
        <v>165</v>
      </c>
      <c r="C30" s="251">
        <f t="shared" si="0"/>
        <v>0.16980724305076722</v>
      </c>
      <c r="D30" s="258">
        <v>100</v>
      </c>
      <c r="E30" s="251">
        <f t="shared" si="1"/>
        <v>0.2392001148160551</v>
      </c>
      <c r="F30" s="258">
        <v>65</v>
      </c>
      <c r="G30" s="251">
        <f t="shared" si="2"/>
        <v>0.11740693242779474</v>
      </c>
    </row>
    <row r="31" spans="1:7" ht="15" customHeight="1">
      <c r="A31" s="257" t="s">
        <v>673</v>
      </c>
      <c r="B31" s="258">
        <f t="shared" si="3"/>
        <v>83</v>
      </c>
      <c r="C31" s="251">
        <f t="shared" si="0"/>
        <v>8.5418188928567756E-2</v>
      </c>
      <c r="D31" s="258">
        <v>60</v>
      </c>
      <c r="E31" s="251">
        <f t="shared" si="1"/>
        <v>0.14352006888963306</v>
      </c>
      <c r="F31" s="258">
        <v>23</v>
      </c>
      <c r="G31" s="251">
        <f t="shared" si="2"/>
        <v>4.1543991474450447E-2</v>
      </c>
    </row>
    <row r="32" spans="1:7" ht="15" customHeight="1">
      <c r="A32" s="259" t="s">
        <v>642</v>
      </c>
      <c r="B32" s="258">
        <f t="shared" si="3"/>
        <v>72</v>
      </c>
      <c r="C32" s="251">
        <f t="shared" si="0"/>
        <v>7.4097706058516608E-2</v>
      </c>
      <c r="D32" s="258">
        <v>37</v>
      </c>
      <c r="E32" s="251">
        <f t="shared" si="1"/>
        <v>8.8504042481940395E-2</v>
      </c>
      <c r="F32" s="258">
        <v>35</v>
      </c>
      <c r="G32" s="251">
        <f t="shared" si="2"/>
        <v>6.3219117461120244E-2</v>
      </c>
    </row>
    <row r="33" spans="1:7" ht="15" customHeight="1">
      <c r="A33" s="259" t="s">
        <v>674</v>
      </c>
      <c r="B33" s="258">
        <f t="shared" si="3"/>
        <v>66</v>
      </c>
      <c r="C33" s="251">
        <f t="shared" si="0"/>
        <v>6.792289722030688E-2</v>
      </c>
      <c r="D33" s="258">
        <v>29</v>
      </c>
      <c r="E33" s="251">
        <f t="shared" si="1"/>
        <v>6.9368033296655987E-2</v>
      </c>
      <c r="F33" s="258">
        <v>37</v>
      </c>
      <c r="G33" s="251">
        <f t="shared" si="2"/>
        <v>6.6831638458898543E-2</v>
      </c>
    </row>
    <row r="34" spans="1:7" ht="15" customHeight="1">
      <c r="A34" s="259" t="s">
        <v>675</v>
      </c>
      <c r="B34" s="258">
        <f t="shared" si="3"/>
        <v>61</v>
      </c>
      <c r="C34" s="251">
        <f t="shared" si="0"/>
        <v>6.2777223188465459E-2</v>
      </c>
      <c r="D34" s="258">
        <v>37</v>
      </c>
      <c r="E34" s="251">
        <f t="shared" si="1"/>
        <v>8.8504042481940395E-2</v>
      </c>
      <c r="F34" s="258">
        <v>24</v>
      </c>
      <c r="G34" s="251">
        <f t="shared" si="2"/>
        <v>4.3350251973339596E-2</v>
      </c>
    </row>
    <row r="35" spans="1:7" ht="15" customHeight="1">
      <c r="A35" s="259" t="s">
        <v>638</v>
      </c>
      <c r="B35" s="258">
        <f t="shared" si="3"/>
        <v>33</v>
      </c>
      <c r="C35" s="251">
        <f t="shared" si="0"/>
        <v>3.396144861015344E-2</v>
      </c>
      <c r="D35" s="258">
        <v>8</v>
      </c>
      <c r="E35" s="251">
        <f t="shared" si="1"/>
        <v>1.9136009185284408E-2</v>
      </c>
      <c r="F35" s="258">
        <v>25</v>
      </c>
      <c r="G35" s="251">
        <f t="shared" si="2"/>
        <v>4.5156512472228745E-2</v>
      </c>
    </row>
    <row r="36" spans="1:7" ht="15" customHeight="1">
      <c r="A36" s="259" t="s">
        <v>676</v>
      </c>
      <c r="B36" s="258">
        <f t="shared" si="3"/>
        <v>29</v>
      </c>
      <c r="C36" s="251">
        <f t="shared" si="0"/>
        <v>2.9844909384680301E-2</v>
      </c>
      <c r="D36" s="258">
        <v>18</v>
      </c>
      <c r="E36" s="251">
        <f t="shared" si="1"/>
        <v>4.3056020666889919E-2</v>
      </c>
      <c r="F36" s="258">
        <v>11</v>
      </c>
      <c r="G36" s="251">
        <f t="shared" si="2"/>
        <v>1.9868865487780649E-2</v>
      </c>
    </row>
    <row r="37" spans="1:7" ht="15" customHeight="1">
      <c r="A37" s="259" t="s">
        <v>677</v>
      </c>
      <c r="B37" s="258">
        <f t="shared" si="3"/>
        <v>17</v>
      </c>
      <c r="C37" s="251">
        <f t="shared" si="0"/>
        <v>1.7495291708260863E-2</v>
      </c>
      <c r="D37" s="258">
        <v>6</v>
      </c>
      <c r="E37" s="251">
        <f t="shared" si="1"/>
        <v>1.4352006888963308E-2</v>
      </c>
      <c r="F37" s="258">
        <v>11</v>
      </c>
      <c r="G37" s="251">
        <f t="shared" si="2"/>
        <v>1.9868865487780649E-2</v>
      </c>
    </row>
    <row r="38" spans="1:7" ht="15" customHeight="1">
      <c r="A38" s="259" t="s">
        <v>678</v>
      </c>
      <c r="B38" s="258">
        <f t="shared" si="3"/>
        <v>14</v>
      </c>
      <c r="C38" s="251">
        <f t="shared" si="0"/>
        <v>1.4407887289156008E-2</v>
      </c>
      <c r="D38" s="258">
        <v>7</v>
      </c>
      <c r="E38" s="251">
        <f t="shared" si="1"/>
        <v>1.6744008037123861E-2</v>
      </c>
      <c r="F38" s="258">
        <v>7</v>
      </c>
      <c r="G38" s="251">
        <f t="shared" si="2"/>
        <v>1.2643823492224046E-2</v>
      </c>
    </row>
    <row r="39" spans="1:7" ht="15" customHeight="1">
      <c r="A39" s="259" t="s">
        <v>679</v>
      </c>
      <c r="B39" s="258">
        <f t="shared" si="3"/>
        <v>6</v>
      </c>
      <c r="C39" s="251">
        <f t="shared" si="0"/>
        <v>6.1748088382097164E-3</v>
      </c>
      <c r="D39" s="258">
        <v>2</v>
      </c>
      <c r="E39" s="251">
        <f t="shared" si="1"/>
        <v>4.7840022963211021E-3</v>
      </c>
      <c r="F39" s="258">
        <v>4</v>
      </c>
      <c r="G39" s="251">
        <f t="shared" si="2"/>
        <v>7.2250419955565987E-3</v>
      </c>
    </row>
    <row r="40" spans="1:7" ht="15" customHeight="1">
      <c r="A40" s="259" t="s">
        <v>680</v>
      </c>
      <c r="B40" s="258">
        <f t="shared" si="3"/>
        <v>6</v>
      </c>
      <c r="C40" s="251">
        <f t="shared" si="0"/>
        <v>6.1748088382097164E-3</v>
      </c>
      <c r="D40" s="258">
        <v>4</v>
      </c>
      <c r="E40" s="251">
        <f t="shared" si="1"/>
        <v>9.5680045926422042E-3</v>
      </c>
      <c r="F40" s="258">
        <v>2</v>
      </c>
      <c r="G40" s="251">
        <f t="shared" si="2"/>
        <v>3.6125209977782994E-3</v>
      </c>
    </row>
    <row r="41" spans="1:7" ht="15" customHeight="1">
      <c r="A41" s="259" t="s">
        <v>681</v>
      </c>
      <c r="B41" s="258">
        <f t="shared" si="3"/>
        <v>3</v>
      </c>
      <c r="C41" s="251">
        <f t="shared" si="0"/>
        <v>3.0874044191048582E-3</v>
      </c>
      <c r="D41" s="258">
        <v>2</v>
      </c>
      <c r="E41" s="251">
        <f t="shared" si="1"/>
        <v>4.7840022963211021E-3</v>
      </c>
      <c r="F41" s="258">
        <v>1</v>
      </c>
      <c r="G41" s="251">
        <f t="shared" si="2"/>
        <v>1.8062604988891497E-3</v>
      </c>
    </row>
    <row r="42" spans="1:7" ht="15" customHeight="1">
      <c r="A42" s="259" t="s">
        <v>682</v>
      </c>
      <c r="B42" s="258">
        <f t="shared" si="3"/>
        <v>3</v>
      </c>
      <c r="C42" s="251">
        <f t="shared" si="0"/>
        <v>3.0874044191048582E-3</v>
      </c>
      <c r="D42" s="258">
        <v>2</v>
      </c>
      <c r="E42" s="251">
        <f t="shared" si="1"/>
        <v>4.7840022963211021E-3</v>
      </c>
      <c r="F42" s="258">
        <v>1</v>
      </c>
      <c r="G42" s="251">
        <f t="shared" si="2"/>
        <v>1.8062604988891497E-3</v>
      </c>
    </row>
    <row r="43" spans="1:7" ht="15" customHeight="1">
      <c r="A43" s="259" t="s">
        <v>683</v>
      </c>
      <c r="B43" s="258">
        <f t="shared" si="3"/>
        <v>3</v>
      </c>
      <c r="C43" s="251">
        <f t="shared" si="0"/>
        <v>3.0874044191048582E-3</v>
      </c>
      <c r="D43" s="258">
        <v>1</v>
      </c>
      <c r="E43" s="251">
        <f t="shared" si="1"/>
        <v>2.392001148160551E-3</v>
      </c>
      <c r="F43" s="258">
        <v>2</v>
      </c>
      <c r="G43" s="251">
        <f t="shared" si="2"/>
        <v>3.6125209977782994E-3</v>
      </c>
    </row>
    <row r="44" spans="1:7" ht="15" customHeight="1">
      <c r="A44" s="259" t="s">
        <v>684</v>
      </c>
      <c r="B44" s="258">
        <f>D44+F44</f>
        <v>2</v>
      </c>
      <c r="C44" s="251">
        <f>B44/B$9*100</f>
        <v>2.0582696127365721E-3</v>
      </c>
      <c r="D44" s="258">
        <v>1</v>
      </c>
      <c r="E44" s="251">
        <f>D44/D$9*100</f>
        <v>2.392001148160551E-3</v>
      </c>
      <c r="F44" s="258">
        <v>1</v>
      </c>
      <c r="G44" s="251">
        <f>F44/F$9*100</f>
        <v>1.8062604988891497E-3</v>
      </c>
    </row>
    <row r="45" spans="1:7" ht="15" customHeight="1">
      <c r="A45" s="259" t="s">
        <v>685</v>
      </c>
      <c r="B45" s="258">
        <f t="shared" si="3"/>
        <v>2</v>
      </c>
      <c r="C45" s="251">
        <f t="shared" si="0"/>
        <v>2.0582696127365721E-3</v>
      </c>
      <c r="D45" s="258">
        <v>2</v>
      </c>
      <c r="E45" s="251">
        <f t="shared" si="1"/>
        <v>4.7840022963211021E-3</v>
      </c>
      <c r="F45" s="258">
        <v>0</v>
      </c>
      <c r="G45" s="251">
        <f t="shared" si="2"/>
        <v>0</v>
      </c>
    </row>
    <row r="46" spans="1:7" ht="15" customHeight="1">
      <c r="A46" s="259" t="s">
        <v>686</v>
      </c>
      <c r="B46" s="258">
        <f t="shared" si="3"/>
        <v>1</v>
      </c>
      <c r="C46" s="251">
        <f t="shared" si="0"/>
        <v>1.0291348063682861E-3</v>
      </c>
      <c r="D46" s="258">
        <v>1</v>
      </c>
      <c r="E46" s="251">
        <f t="shared" si="1"/>
        <v>2.392001148160551E-3</v>
      </c>
      <c r="F46" s="258">
        <v>0</v>
      </c>
      <c r="G46" s="251">
        <f t="shared" si="2"/>
        <v>0</v>
      </c>
    </row>
    <row r="47" spans="1:7" ht="15" customHeight="1">
      <c r="A47" s="259" t="s">
        <v>687</v>
      </c>
      <c r="B47" s="258">
        <f t="shared" si="3"/>
        <v>1</v>
      </c>
      <c r="C47" s="251">
        <f t="shared" si="0"/>
        <v>1.0291348063682861E-3</v>
      </c>
      <c r="D47" s="258">
        <v>1</v>
      </c>
      <c r="E47" s="251">
        <f t="shared" si="1"/>
        <v>2.392001148160551E-3</v>
      </c>
      <c r="F47" s="258">
        <v>0</v>
      </c>
      <c r="G47" s="251">
        <f t="shared" si="2"/>
        <v>0</v>
      </c>
    </row>
    <row r="49" spans="1:7" ht="15" customHeight="1">
      <c r="A49" s="256" t="s">
        <v>655</v>
      </c>
      <c r="B49" s="246">
        <f>D49+F49</f>
        <v>3557</v>
      </c>
      <c r="C49" s="247">
        <f t="shared" ref="C49:C88" si="4">B49/B$9*100</f>
        <v>3.6606325062519942</v>
      </c>
      <c r="D49" s="246">
        <f>SUM(D50:D88)</f>
        <v>1972</v>
      </c>
      <c r="E49" s="247">
        <f t="shared" ref="E49:E88" si="5">D49/D$9*100</f>
        <v>4.7170262641726062</v>
      </c>
      <c r="F49" s="246">
        <f>SUM(F50:F88)</f>
        <v>1585</v>
      </c>
      <c r="G49" s="247">
        <f t="shared" ref="G49:G88" si="6">F49/F$9*100</f>
        <v>2.8629228907393025</v>
      </c>
    </row>
    <row r="50" spans="1:7" ht="15" customHeight="1">
      <c r="A50" s="257" t="s">
        <v>657</v>
      </c>
      <c r="B50" s="258">
        <f t="shared" ref="B50:B88" si="7">D50+F50</f>
        <v>2123</v>
      </c>
      <c r="C50" s="251">
        <f t="shared" si="4"/>
        <v>2.1848531939198717</v>
      </c>
      <c r="D50" s="258">
        <v>1138</v>
      </c>
      <c r="E50" s="251">
        <f t="shared" si="5"/>
        <v>2.7220973066067069</v>
      </c>
      <c r="F50" s="258">
        <v>985</v>
      </c>
      <c r="G50" s="251">
        <f t="shared" si="6"/>
        <v>1.7791665914058126</v>
      </c>
    </row>
    <row r="51" spans="1:7" ht="15" customHeight="1">
      <c r="A51" s="257" t="s">
        <v>688</v>
      </c>
      <c r="B51" s="258">
        <f t="shared" si="7"/>
        <v>561</v>
      </c>
      <c r="C51" s="251">
        <f t="shared" si="4"/>
        <v>0.57734462637260864</v>
      </c>
      <c r="D51" s="258">
        <v>288</v>
      </c>
      <c r="E51" s="251">
        <f t="shared" si="5"/>
        <v>0.6888963306702387</v>
      </c>
      <c r="F51" s="258">
        <v>273</v>
      </c>
      <c r="G51" s="251">
        <f t="shared" si="6"/>
        <v>0.49310911619673792</v>
      </c>
    </row>
    <row r="52" spans="1:7" ht="15" customHeight="1">
      <c r="A52" s="257" t="s">
        <v>689</v>
      </c>
      <c r="B52" s="258">
        <f t="shared" si="7"/>
        <v>136</v>
      </c>
      <c r="C52" s="251">
        <f t="shared" si="4"/>
        <v>0.1399623336660869</v>
      </c>
      <c r="D52" s="258">
        <v>68</v>
      </c>
      <c r="E52" s="251">
        <f t="shared" si="5"/>
        <v>0.16265607807491747</v>
      </c>
      <c r="F52" s="258">
        <v>68</v>
      </c>
      <c r="G52" s="251">
        <f t="shared" si="6"/>
        <v>0.12282571392446219</v>
      </c>
    </row>
    <row r="53" spans="1:7" ht="15" customHeight="1">
      <c r="A53" s="257" t="s">
        <v>690</v>
      </c>
      <c r="B53" s="258">
        <f>D53+F53</f>
        <v>101</v>
      </c>
      <c r="C53" s="251">
        <f>B53/B$9*100</f>
        <v>0.10394261544319691</v>
      </c>
      <c r="D53" s="258">
        <v>30</v>
      </c>
      <c r="E53" s="251">
        <f>D53/D$9*100</f>
        <v>7.1760034444816531E-2</v>
      </c>
      <c r="F53" s="258">
        <v>71</v>
      </c>
      <c r="G53" s="251">
        <f>F53/F$9*100</f>
        <v>0.12824449542112965</v>
      </c>
    </row>
    <row r="54" spans="1:7" ht="15" customHeight="1">
      <c r="A54" s="257" t="s">
        <v>454</v>
      </c>
      <c r="B54" s="258">
        <f t="shared" si="7"/>
        <v>99</v>
      </c>
      <c r="C54" s="251">
        <f t="shared" si="4"/>
        <v>0.10188434583046033</v>
      </c>
      <c r="D54" s="258">
        <v>68</v>
      </c>
      <c r="E54" s="251">
        <f t="shared" si="5"/>
        <v>0.16265607807491747</v>
      </c>
      <c r="F54" s="258">
        <v>31</v>
      </c>
      <c r="G54" s="251">
        <f t="shared" si="6"/>
        <v>5.5994075465563647E-2</v>
      </c>
    </row>
    <row r="55" spans="1:7" ht="15" customHeight="1">
      <c r="A55" s="257" t="s">
        <v>691</v>
      </c>
      <c r="B55" s="258">
        <f t="shared" si="7"/>
        <v>90</v>
      </c>
      <c r="C55" s="251">
        <f t="shared" si="4"/>
        <v>9.2622132573145763E-2</v>
      </c>
      <c r="D55" s="258">
        <v>74</v>
      </c>
      <c r="E55" s="251">
        <f t="shared" si="5"/>
        <v>0.17700808496388079</v>
      </c>
      <c r="F55" s="258">
        <v>16</v>
      </c>
      <c r="G55" s="251">
        <f t="shared" si="6"/>
        <v>2.8900167982226395E-2</v>
      </c>
    </row>
    <row r="56" spans="1:7" ht="15" customHeight="1">
      <c r="A56" s="257" t="s">
        <v>656</v>
      </c>
      <c r="B56" s="258">
        <f t="shared" si="7"/>
        <v>73</v>
      </c>
      <c r="C56" s="251">
        <f t="shared" si="4"/>
        <v>7.51268408648849E-2</v>
      </c>
      <c r="D56" s="258">
        <v>49</v>
      </c>
      <c r="E56" s="251">
        <f t="shared" si="5"/>
        <v>0.11720805625986699</v>
      </c>
      <c r="F56" s="258">
        <v>24</v>
      </c>
      <c r="G56" s="251">
        <f t="shared" si="6"/>
        <v>4.3350251973339596E-2</v>
      </c>
    </row>
    <row r="57" spans="1:7" ht="15" customHeight="1">
      <c r="A57" s="257" t="s">
        <v>692</v>
      </c>
      <c r="B57" s="258">
        <f t="shared" si="7"/>
        <v>69</v>
      </c>
      <c r="C57" s="251">
        <f t="shared" si="4"/>
        <v>7.1010301639411744E-2</v>
      </c>
      <c r="D57" s="258">
        <v>59</v>
      </c>
      <c r="E57" s="251">
        <f t="shared" si="5"/>
        <v>0.14112806774147252</v>
      </c>
      <c r="F57" s="258">
        <v>10</v>
      </c>
      <c r="G57" s="251">
        <f t="shared" si="6"/>
        <v>1.8062604988891496E-2</v>
      </c>
    </row>
    <row r="58" spans="1:7" ht="15" customHeight="1">
      <c r="A58" s="257" t="s">
        <v>663</v>
      </c>
      <c r="B58" s="258">
        <f t="shared" si="7"/>
        <v>48</v>
      </c>
      <c r="C58" s="251">
        <f t="shared" si="4"/>
        <v>4.9398470705677731E-2</v>
      </c>
      <c r="D58" s="258">
        <v>36</v>
      </c>
      <c r="E58" s="251">
        <f t="shared" si="5"/>
        <v>8.6112041333779837E-2</v>
      </c>
      <c r="F58" s="258">
        <v>12</v>
      </c>
      <c r="G58" s="251">
        <f t="shared" si="6"/>
        <v>2.1675125986669798E-2</v>
      </c>
    </row>
    <row r="59" spans="1:7" ht="15" customHeight="1">
      <c r="A59" s="257" t="s">
        <v>693</v>
      </c>
      <c r="B59" s="258">
        <f t="shared" si="7"/>
        <v>38</v>
      </c>
      <c r="C59" s="251">
        <f t="shared" si="4"/>
        <v>3.9107122641994875E-2</v>
      </c>
      <c r="D59" s="258">
        <v>23</v>
      </c>
      <c r="E59" s="251">
        <f t="shared" si="5"/>
        <v>5.5016026407692674E-2</v>
      </c>
      <c r="F59" s="258">
        <v>15</v>
      </c>
      <c r="G59" s="251">
        <f t="shared" si="6"/>
        <v>2.7093907483337246E-2</v>
      </c>
    </row>
    <row r="60" spans="1:7" ht="15" customHeight="1">
      <c r="A60" s="257" t="s">
        <v>694</v>
      </c>
      <c r="B60" s="258">
        <f t="shared" si="7"/>
        <v>37</v>
      </c>
      <c r="C60" s="251">
        <f t="shared" si="4"/>
        <v>3.8077987835626589E-2</v>
      </c>
      <c r="D60" s="258">
        <v>32</v>
      </c>
      <c r="E60" s="251">
        <f t="shared" si="5"/>
        <v>7.6544036741137633E-2</v>
      </c>
      <c r="F60" s="258">
        <v>5</v>
      </c>
      <c r="G60" s="251">
        <f t="shared" si="6"/>
        <v>9.031302494445748E-3</v>
      </c>
    </row>
    <row r="61" spans="1:7" ht="15" customHeight="1">
      <c r="A61" s="257" t="s">
        <v>695</v>
      </c>
      <c r="B61" s="258">
        <f t="shared" si="7"/>
        <v>26</v>
      </c>
      <c r="C61" s="251">
        <f t="shared" si="4"/>
        <v>2.6757504965575444E-2</v>
      </c>
      <c r="D61" s="258">
        <v>23</v>
      </c>
      <c r="E61" s="251">
        <f t="shared" si="5"/>
        <v>5.5016026407692674E-2</v>
      </c>
      <c r="F61" s="258">
        <v>3</v>
      </c>
      <c r="G61" s="251">
        <f t="shared" si="6"/>
        <v>5.4187814966674495E-3</v>
      </c>
    </row>
    <row r="62" spans="1:7" ht="15" customHeight="1">
      <c r="A62" s="257" t="s">
        <v>654</v>
      </c>
      <c r="B62" s="258">
        <f t="shared" si="7"/>
        <v>24</v>
      </c>
      <c r="C62" s="251">
        <f t="shared" si="4"/>
        <v>2.4699235352838866E-2</v>
      </c>
      <c r="D62" s="258">
        <v>18</v>
      </c>
      <c r="E62" s="251">
        <f t="shared" si="5"/>
        <v>4.3056020666889919E-2</v>
      </c>
      <c r="F62" s="258">
        <v>6</v>
      </c>
      <c r="G62" s="251">
        <f t="shared" si="6"/>
        <v>1.0837562993334899E-2</v>
      </c>
    </row>
    <row r="63" spans="1:7" ht="15" customHeight="1">
      <c r="A63" s="257" t="s">
        <v>696</v>
      </c>
      <c r="B63" s="258">
        <f>D63+F63</f>
        <v>14</v>
      </c>
      <c r="C63" s="251">
        <f>B63/B$9*100</f>
        <v>1.4407887289156008E-2</v>
      </c>
      <c r="D63" s="258">
        <v>14</v>
      </c>
      <c r="E63" s="251">
        <f>D63/D$9*100</f>
        <v>3.3488016074247721E-2</v>
      </c>
      <c r="F63" s="258">
        <v>0</v>
      </c>
      <c r="G63" s="251">
        <f>F63/F$9*100</f>
        <v>0</v>
      </c>
    </row>
    <row r="64" spans="1:7" ht="15" customHeight="1">
      <c r="A64" s="257" t="s">
        <v>697</v>
      </c>
      <c r="B64" s="258">
        <f>D64+F64</f>
        <v>12</v>
      </c>
      <c r="C64" s="251">
        <f>B64/B$9*100</f>
        <v>1.2349617676419433E-2</v>
      </c>
      <c r="D64" s="258">
        <v>4</v>
      </c>
      <c r="E64" s="251">
        <f>D64/D$9*100</f>
        <v>9.5680045926422042E-3</v>
      </c>
      <c r="F64" s="258">
        <v>8</v>
      </c>
      <c r="G64" s="251">
        <f>F64/F$9*100</f>
        <v>1.4450083991113197E-2</v>
      </c>
    </row>
    <row r="65" spans="1:7" ht="15" customHeight="1">
      <c r="A65" s="257" t="s">
        <v>658</v>
      </c>
      <c r="B65" s="258">
        <f t="shared" ref="B65:B73" si="8">D65+F65</f>
        <v>11</v>
      </c>
      <c r="C65" s="251">
        <f t="shared" ref="C65:C73" si="9">B65/B$9*100</f>
        <v>1.1320482870051147E-2</v>
      </c>
      <c r="D65" s="258">
        <v>4</v>
      </c>
      <c r="E65" s="251">
        <f t="shared" ref="E65:E73" si="10">D65/D$9*100</f>
        <v>9.5680045926422042E-3</v>
      </c>
      <c r="F65" s="258">
        <v>7</v>
      </c>
      <c r="G65" s="251">
        <f t="shared" ref="G65:G73" si="11">F65/F$9*100</f>
        <v>1.2643823492224046E-2</v>
      </c>
    </row>
    <row r="66" spans="1:7" ht="15" customHeight="1">
      <c r="A66" s="259" t="s">
        <v>698</v>
      </c>
      <c r="B66" s="258">
        <f t="shared" si="8"/>
        <v>11</v>
      </c>
      <c r="C66" s="251">
        <f t="shared" si="9"/>
        <v>1.1320482870051147E-2</v>
      </c>
      <c r="D66" s="258">
        <v>8</v>
      </c>
      <c r="E66" s="251">
        <f t="shared" si="10"/>
        <v>1.9136009185284408E-2</v>
      </c>
      <c r="F66" s="258">
        <v>3</v>
      </c>
      <c r="G66" s="251">
        <f t="shared" si="11"/>
        <v>5.4187814966674495E-3</v>
      </c>
    </row>
    <row r="67" spans="1:7" ht="15" customHeight="1">
      <c r="A67" s="259" t="s">
        <v>699</v>
      </c>
      <c r="B67" s="258">
        <f t="shared" si="8"/>
        <v>11</v>
      </c>
      <c r="C67" s="251">
        <f t="shared" si="9"/>
        <v>1.1320482870051147E-2</v>
      </c>
      <c r="D67" s="258">
        <v>2</v>
      </c>
      <c r="E67" s="251">
        <f t="shared" si="10"/>
        <v>4.7840022963211021E-3</v>
      </c>
      <c r="F67" s="258">
        <v>9</v>
      </c>
      <c r="G67" s="251">
        <f t="shared" si="11"/>
        <v>1.625634449000235E-2</v>
      </c>
    </row>
    <row r="68" spans="1:7" ht="15" customHeight="1">
      <c r="A68" s="259" t="s">
        <v>700</v>
      </c>
      <c r="B68" s="258">
        <f t="shared" si="8"/>
        <v>9</v>
      </c>
      <c r="C68" s="251">
        <f t="shared" si="9"/>
        <v>9.2622132573145759E-3</v>
      </c>
      <c r="D68" s="258">
        <v>6</v>
      </c>
      <c r="E68" s="251">
        <f t="shared" si="10"/>
        <v>1.4352006888963308E-2</v>
      </c>
      <c r="F68" s="258">
        <v>3</v>
      </c>
      <c r="G68" s="251">
        <f t="shared" si="11"/>
        <v>5.4187814966674495E-3</v>
      </c>
    </row>
    <row r="69" spans="1:7" ht="15" customHeight="1">
      <c r="A69" s="259" t="s">
        <v>701</v>
      </c>
      <c r="B69" s="258">
        <f t="shared" si="8"/>
        <v>9</v>
      </c>
      <c r="C69" s="251">
        <f t="shared" si="9"/>
        <v>9.2622132573145759E-3</v>
      </c>
      <c r="D69" s="258">
        <v>4</v>
      </c>
      <c r="E69" s="251">
        <f t="shared" si="10"/>
        <v>9.5680045926422042E-3</v>
      </c>
      <c r="F69" s="258">
        <v>5</v>
      </c>
      <c r="G69" s="251">
        <f t="shared" si="11"/>
        <v>9.031302494445748E-3</v>
      </c>
    </row>
    <row r="70" spans="1:7" ht="15" customHeight="1">
      <c r="A70" s="259" t="s">
        <v>702</v>
      </c>
      <c r="B70" s="258">
        <f t="shared" si="8"/>
        <v>8</v>
      </c>
      <c r="C70" s="251">
        <f t="shared" si="9"/>
        <v>8.2330784509462886E-3</v>
      </c>
      <c r="D70" s="258">
        <v>2</v>
      </c>
      <c r="E70" s="251">
        <f t="shared" si="10"/>
        <v>4.7840022963211021E-3</v>
      </c>
      <c r="F70" s="258">
        <v>6</v>
      </c>
      <c r="G70" s="251">
        <f t="shared" si="11"/>
        <v>1.0837562993334899E-2</v>
      </c>
    </row>
    <row r="71" spans="1:7" ht="15" customHeight="1">
      <c r="A71" s="259" t="s">
        <v>703</v>
      </c>
      <c r="B71" s="258">
        <f>D71+F71</f>
        <v>6</v>
      </c>
      <c r="C71" s="251">
        <f>B71/B$9*100</f>
        <v>6.1748088382097164E-3</v>
      </c>
      <c r="D71" s="258">
        <v>0</v>
      </c>
      <c r="E71" s="251">
        <f>D71/D$9*100</f>
        <v>0</v>
      </c>
      <c r="F71" s="258">
        <v>6</v>
      </c>
      <c r="G71" s="251">
        <f>F71/F$9*100</f>
        <v>1.0837562993334899E-2</v>
      </c>
    </row>
    <row r="72" spans="1:7" ht="15" customHeight="1">
      <c r="A72" s="257" t="s">
        <v>704</v>
      </c>
      <c r="B72" s="258">
        <f t="shared" si="8"/>
        <v>5</v>
      </c>
      <c r="C72" s="251">
        <f t="shared" si="9"/>
        <v>5.1456740318414308E-3</v>
      </c>
      <c r="D72" s="258">
        <v>5</v>
      </c>
      <c r="E72" s="251">
        <f t="shared" si="10"/>
        <v>1.1960005740802755E-2</v>
      </c>
      <c r="F72" s="258">
        <v>0</v>
      </c>
      <c r="G72" s="251">
        <f t="shared" si="11"/>
        <v>0</v>
      </c>
    </row>
    <row r="73" spans="1:7" ht="15" customHeight="1">
      <c r="A73" s="257" t="s">
        <v>705</v>
      </c>
      <c r="B73" s="258">
        <f t="shared" si="8"/>
        <v>5</v>
      </c>
      <c r="C73" s="251">
        <f t="shared" si="9"/>
        <v>5.1456740318414308E-3</v>
      </c>
      <c r="D73" s="258">
        <v>4</v>
      </c>
      <c r="E73" s="251">
        <f t="shared" si="10"/>
        <v>9.5680045926422042E-3</v>
      </c>
      <c r="F73" s="258">
        <v>1</v>
      </c>
      <c r="G73" s="251">
        <f t="shared" si="11"/>
        <v>1.8062604988891497E-3</v>
      </c>
    </row>
    <row r="74" spans="1:7" ht="15" customHeight="1">
      <c r="A74" s="257" t="s">
        <v>706</v>
      </c>
      <c r="B74" s="258">
        <f t="shared" si="7"/>
        <v>4</v>
      </c>
      <c r="C74" s="251">
        <f t="shared" si="4"/>
        <v>4.1165392254731443E-3</v>
      </c>
      <c r="D74" s="258">
        <v>3</v>
      </c>
      <c r="E74" s="251">
        <f t="shared" si="5"/>
        <v>7.176003444481654E-3</v>
      </c>
      <c r="F74" s="258">
        <v>1</v>
      </c>
      <c r="G74" s="251">
        <f t="shared" si="6"/>
        <v>1.8062604988891497E-3</v>
      </c>
    </row>
    <row r="75" spans="1:7" ht="15" customHeight="1">
      <c r="A75" s="259" t="s">
        <v>707</v>
      </c>
      <c r="B75" s="258">
        <f t="shared" si="7"/>
        <v>4</v>
      </c>
      <c r="C75" s="251">
        <f t="shared" si="4"/>
        <v>4.1165392254731443E-3</v>
      </c>
      <c r="D75" s="258">
        <v>4</v>
      </c>
      <c r="E75" s="251">
        <f t="shared" si="5"/>
        <v>9.5680045926422042E-3</v>
      </c>
      <c r="F75" s="258">
        <v>0</v>
      </c>
      <c r="G75" s="251">
        <f t="shared" si="6"/>
        <v>0</v>
      </c>
    </row>
    <row r="76" spans="1:7" ht="15" customHeight="1">
      <c r="A76" s="259" t="s">
        <v>708</v>
      </c>
      <c r="B76" s="258">
        <f t="shared" si="7"/>
        <v>4</v>
      </c>
      <c r="C76" s="251">
        <f t="shared" si="4"/>
        <v>4.1165392254731443E-3</v>
      </c>
      <c r="D76" s="258">
        <v>1</v>
      </c>
      <c r="E76" s="251">
        <f t="shared" si="5"/>
        <v>2.392001148160551E-3</v>
      </c>
      <c r="F76" s="258">
        <v>3</v>
      </c>
      <c r="G76" s="251">
        <f t="shared" si="6"/>
        <v>5.4187814966674495E-3</v>
      </c>
    </row>
    <row r="77" spans="1:7" ht="15" customHeight="1">
      <c r="A77" s="259" t="s">
        <v>709</v>
      </c>
      <c r="B77" s="258">
        <f t="shared" si="7"/>
        <v>3</v>
      </c>
      <c r="C77" s="251">
        <f t="shared" si="4"/>
        <v>3.0874044191048582E-3</v>
      </c>
      <c r="D77" s="258">
        <v>0</v>
      </c>
      <c r="E77" s="251">
        <f t="shared" si="5"/>
        <v>0</v>
      </c>
      <c r="F77" s="258">
        <v>3</v>
      </c>
      <c r="G77" s="251">
        <f t="shared" si="6"/>
        <v>5.4187814966674495E-3</v>
      </c>
    </row>
    <row r="78" spans="1:7" ht="15" customHeight="1">
      <c r="A78" s="257" t="s">
        <v>664</v>
      </c>
      <c r="B78" s="258">
        <f t="shared" si="7"/>
        <v>3</v>
      </c>
      <c r="C78" s="251">
        <f t="shared" si="4"/>
        <v>3.0874044191048582E-3</v>
      </c>
      <c r="D78" s="258">
        <v>1</v>
      </c>
      <c r="E78" s="251">
        <f t="shared" si="5"/>
        <v>2.392001148160551E-3</v>
      </c>
      <c r="F78" s="258">
        <v>2</v>
      </c>
      <c r="G78" s="251">
        <f t="shared" si="6"/>
        <v>3.6125209977782994E-3</v>
      </c>
    </row>
    <row r="79" spans="1:7" ht="15" customHeight="1">
      <c r="A79" s="257" t="s">
        <v>710</v>
      </c>
      <c r="B79" s="258">
        <f t="shared" si="7"/>
        <v>3</v>
      </c>
      <c r="C79" s="251">
        <f t="shared" si="4"/>
        <v>3.0874044191048582E-3</v>
      </c>
      <c r="D79" s="258">
        <v>0</v>
      </c>
      <c r="E79" s="251">
        <f t="shared" si="5"/>
        <v>0</v>
      </c>
      <c r="F79" s="258">
        <v>3</v>
      </c>
      <c r="G79" s="251">
        <f t="shared" si="6"/>
        <v>5.4187814966674495E-3</v>
      </c>
    </row>
    <row r="80" spans="1:7" ht="15" customHeight="1">
      <c r="A80" s="257" t="s">
        <v>711</v>
      </c>
      <c r="B80" s="258">
        <f t="shared" si="7"/>
        <v>2</v>
      </c>
      <c r="C80" s="251">
        <f t="shared" si="4"/>
        <v>2.0582696127365721E-3</v>
      </c>
      <c r="D80" s="258">
        <v>2</v>
      </c>
      <c r="E80" s="251">
        <f t="shared" si="5"/>
        <v>4.7840022963211021E-3</v>
      </c>
      <c r="F80" s="258">
        <v>0</v>
      </c>
      <c r="G80" s="251">
        <f t="shared" si="6"/>
        <v>0</v>
      </c>
    </row>
    <row r="81" spans="1:7" ht="15" customHeight="1">
      <c r="A81" s="257" t="s">
        <v>712</v>
      </c>
      <c r="B81" s="258">
        <f t="shared" si="7"/>
        <v>1</v>
      </c>
      <c r="C81" s="251">
        <f t="shared" si="4"/>
        <v>1.0291348063682861E-3</v>
      </c>
      <c r="D81" s="258">
        <v>0</v>
      </c>
      <c r="E81" s="251">
        <f t="shared" si="5"/>
        <v>0</v>
      </c>
      <c r="F81" s="258">
        <v>1</v>
      </c>
      <c r="G81" s="251">
        <f t="shared" si="6"/>
        <v>1.8062604988891497E-3</v>
      </c>
    </row>
    <row r="82" spans="1:7" ht="15" customHeight="1">
      <c r="A82" s="257" t="s">
        <v>713</v>
      </c>
      <c r="B82" s="258">
        <f t="shared" si="7"/>
        <v>1</v>
      </c>
      <c r="C82" s="251">
        <f t="shared" si="4"/>
        <v>1.0291348063682861E-3</v>
      </c>
      <c r="D82" s="258">
        <v>0</v>
      </c>
      <c r="E82" s="251">
        <f t="shared" si="5"/>
        <v>0</v>
      </c>
      <c r="F82" s="258">
        <v>1</v>
      </c>
      <c r="G82" s="251">
        <f t="shared" si="6"/>
        <v>1.8062604988891497E-3</v>
      </c>
    </row>
    <row r="83" spans="1:7" ht="15" customHeight="1">
      <c r="A83" s="257" t="s">
        <v>714</v>
      </c>
      <c r="B83" s="258">
        <f t="shared" si="7"/>
        <v>1</v>
      </c>
      <c r="C83" s="251">
        <f t="shared" si="4"/>
        <v>1.0291348063682861E-3</v>
      </c>
      <c r="D83" s="258">
        <v>1</v>
      </c>
      <c r="E83" s="251">
        <f t="shared" si="5"/>
        <v>2.392001148160551E-3</v>
      </c>
      <c r="F83" s="258">
        <v>0</v>
      </c>
      <c r="G83" s="251">
        <f t="shared" si="6"/>
        <v>0</v>
      </c>
    </row>
    <row r="84" spans="1:7" ht="15" customHeight="1">
      <c r="A84" s="257" t="s">
        <v>715</v>
      </c>
      <c r="B84" s="258">
        <f t="shared" si="7"/>
        <v>1</v>
      </c>
      <c r="C84" s="251">
        <f t="shared" si="4"/>
        <v>1.0291348063682861E-3</v>
      </c>
      <c r="D84" s="258">
        <v>0</v>
      </c>
      <c r="E84" s="251">
        <f t="shared" si="5"/>
        <v>0</v>
      </c>
      <c r="F84" s="258">
        <v>1</v>
      </c>
      <c r="G84" s="251">
        <f t="shared" si="6"/>
        <v>1.8062604988891497E-3</v>
      </c>
    </row>
    <row r="85" spans="1:7" ht="15" customHeight="1">
      <c r="A85" s="257" t="s">
        <v>660</v>
      </c>
      <c r="B85" s="258">
        <f t="shared" si="7"/>
        <v>1</v>
      </c>
      <c r="C85" s="251">
        <f t="shared" si="4"/>
        <v>1.0291348063682861E-3</v>
      </c>
      <c r="D85" s="258">
        <v>0</v>
      </c>
      <c r="E85" s="251">
        <f t="shared" si="5"/>
        <v>0</v>
      </c>
      <c r="F85" s="258">
        <v>1</v>
      </c>
      <c r="G85" s="251">
        <f t="shared" si="6"/>
        <v>1.8062604988891497E-3</v>
      </c>
    </row>
    <row r="86" spans="1:7" ht="15" customHeight="1">
      <c r="A86" s="257" t="s">
        <v>716</v>
      </c>
      <c r="B86" s="258">
        <f t="shared" si="7"/>
        <v>1</v>
      </c>
      <c r="C86" s="251">
        <f t="shared" si="4"/>
        <v>1.0291348063682861E-3</v>
      </c>
      <c r="D86" s="258">
        <v>1</v>
      </c>
      <c r="E86" s="251">
        <f t="shared" si="5"/>
        <v>2.392001148160551E-3</v>
      </c>
      <c r="F86" s="258">
        <v>0</v>
      </c>
      <c r="G86" s="251">
        <f t="shared" si="6"/>
        <v>0</v>
      </c>
    </row>
    <row r="87" spans="1:7" ht="15" customHeight="1">
      <c r="A87" s="257" t="s">
        <v>717</v>
      </c>
      <c r="B87" s="258">
        <f t="shared" si="7"/>
        <v>1</v>
      </c>
      <c r="C87" s="251">
        <f t="shared" si="4"/>
        <v>1.0291348063682861E-3</v>
      </c>
      <c r="D87" s="258">
        <v>0</v>
      </c>
      <c r="E87" s="251">
        <f t="shared" si="5"/>
        <v>0</v>
      </c>
      <c r="F87" s="258">
        <v>1</v>
      </c>
      <c r="G87" s="251">
        <f t="shared" si="6"/>
        <v>1.8062604988891497E-3</v>
      </c>
    </row>
    <row r="88" spans="1:7" ht="15" customHeight="1">
      <c r="A88" s="257" t="s">
        <v>718</v>
      </c>
      <c r="B88" s="258">
        <f t="shared" si="7"/>
        <v>1</v>
      </c>
      <c r="C88" s="251">
        <f t="shared" si="4"/>
        <v>1.0291348063682861E-3</v>
      </c>
      <c r="D88" s="258">
        <v>0</v>
      </c>
      <c r="E88" s="251">
        <f t="shared" si="5"/>
        <v>0</v>
      </c>
      <c r="F88" s="258">
        <v>1</v>
      </c>
      <c r="G88" s="251">
        <f t="shared" si="6"/>
        <v>1.8062604988891497E-3</v>
      </c>
    </row>
    <row r="89" spans="1:7" ht="19.5" customHeight="1">
      <c r="A89" s="249"/>
      <c r="B89" s="250"/>
      <c r="C89" s="251"/>
      <c r="D89" s="250"/>
      <c r="E89" s="251"/>
      <c r="F89" s="250"/>
      <c r="G89" s="251"/>
    </row>
    <row r="90" spans="1:7" ht="14.25" customHeight="1">
      <c r="A90" s="256" t="s">
        <v>643</v>
      </c>
      <c r="B90" s="246">
        <f>D90+F90</f>
        <v>2289</v>
      </c>
      <c r="C90" s="247">
        <f t="shared" ref="C90:C128" si="12">B90/B$9*100</f>
        <v>2.355689571777007</v>
      </c>
      <c r="D90" s="246">
        <f>SUM(D91:D129)</f>
        <v>1254</v>
      </c>
      <c r="E90" s="247">
        <f t="shared" ref="E90:E129" si="13">D90/D$9*100</f>
        <v>2.9995694397933312</v>
      </c>
      <c r="F90" s="246">
        <f>SUM(F91:F130)</f>
        <v>1035</v>
      </c>
      <c r="G90" s="247">
        <f t="shared" ref="G90:G129" si="14">F90/F$9*100</f>
        <v>1.86947961635027</v>
      </c>
    </row>
    <row r="91" spans="1:7" ht="14.25" customHeight="1">
      <c r="A91" s="257" t="s">
        <v>644</v>
      </c>
      <c r="B91" s="258">
        <f>D91+F91</f>
        <v>591</v>
      </c>
      <c r="C91" s="251">
        <f t="shared" si="12"/>
        <v>0.60821867056365719</v>
      </c>
      <c r="D91" s="258">
        <v>347</v>
      </c>
      <c r="E91" s="251">
        <f t="shared" si="13"/>
        <v>0.83002439841171127</v>
      </c>
      <c r="F91" s="258">
        <v>244</v>
      </c>
      <c r="G91" s="251">
        <f t="shared" si="14"/>
        <v>0.44072756172895255</v>
      </c>
    </row>
    <row r="92" spans="1:7" ht="14.25" customHeight="1">
      <c r="A92" s="257" t="s">
        <v>650</v>
      </c>
      <c r="B92" s="258">
        <f t="shared" ref="B92:B128" si="15">D92+F92</f>
        <v>339</v>
      </c>
      <c r="C92" s="251">
        <f t="shared" si="12"/>
        <v>0.34887669935884902</v>
      </c>
      <c r="D92" s="258">
        <v>247</v>
      </c>
      <c r="E92" s="251">
        <f t="shared" si="13"/>
        <v>0.59082428359565609</v>
      </c>
      <c r="F92" s="258">
        <v>92</v>
      </c>
      <c r="G92" s="251">
        <f t="shared" si="14"/>
        <v>0.16617596589780179</v>
      </c>
    </row>
    <row r="93" spans="1:7" ht="14.25" customHeight="1">
      <c r="A93" s="257" t="s">
        <v>647</v>
      </c>
      <c r="B93" s="258">
        <f t="shared" si="15"/>
        <v>228</v>
      </c>
      <c r="C93" s="251">
        <f t="shared" si="12"/>
        <v>0.23464273585196926</v>
      </c>
      <c r="D93" s="258">
        <v>131</v>
      </c>
      <c r="E93" s="251">
        <f t="shared" si="13"/>
        <v>0.31335215040903219</v>
      </c>
      <c r="F93" s="258">
        <v>97</v>
      </c>
      <c r="G93" s="251">
        <f t="shared" si="14"/>
        <v>0.17520726839224751</v>
      </c>
    </row>
    <row r="94" spans="1:7" ht="14.25" customHeight="1">
      <c r="A94" s="257" t="s">
        <v>653</v>
      </c>
      <c r="B94" s="258">
        <f t="shared" si="15"/>
        <v>215</v>
      </c>
      <c r="C94" s="251">
        <f t="shared" si="12"/>
        <v>0.22126398336918154</v>
      </c>
      <c r="D94" s="258">
        <v>60</v>
      </c>
      <c r="E94" s="251">
        <f t="shared" si="13"/>
        <v>0.14352006888963306</v>
      </c>
      <c r="F94" s="258">
        <v>155</v>
      </c>
      <c r="G94" s="251">
        <f t="shared" si="14"/>
        <v>0.27997037732781821</v>
      </c>
    </row>
    <row r="95" spans="1:7" ht="14.25" customHeight="1">
      <c r="A95" s="257" t="s">
        <v>648</v>
      </c>
      <c r="B95" s="258">
        <f t="shared" si="15"/>
        <v>174</v>
      </c>
      <c r="C95" s="251">
        <f t="shared" si="12"/>
        <v>0.1790694563080818</v>
      </c>
      <c r="D95" s="258">
        <v>105</v>
      </c>
      <c r="E95" s="251">
        <f t="shared" si="13"/>
        <v>0.25116012055685788</v>
      </c>
      <c r="F95" s="258">
        <v>69</v>
      </c>
      <c r="G95" s="251">
        <f t="shared" si="14"/>
        <v>0.12463197442335135</v>
      </c>
    </row>
    <row r="96" spans="1:7" ht="14.25" customHeight="1">
      <c r="A96" s="257" t="s">
        <v>645</v>
      </c>
      <c r="B96" s="258">
        <f t="shared" si="15"/>
        <v>88</v>
      </c>
      <c r="C96" s="251">
        <f t="shared" si="12"/>
        <v>9.0563862960409178E-2</v>
      </c>
      <c r="D96" s="258">
        <v>52</v>
      </c>
      <c r="E96" s="251">
        <f t="shared" si="13"/>
        <v>0.12438405970434867</v>
      </c>
      <c r="F96" s="258">
        <v>36</v>
      </c>
      <c r="G96" s="251">
        <f t="shared" si="14"/>
        <v>6.5025377960009401E-2</v>
      </c>
    </row>
    <row r="97" spans="1:7" ht="14.25" customHeight="1">
      <c r="A97" s="257" t="s">
        <v>719</v>
      </c>
      <c r="B97" s="258">
        <f t="shared" si="15"/>
        <v>83</v>
      </c>
      <c r="C97" s="251">
        <f t="shared" si="12"/>
        <v>8.5418188928567756E-2</v>
      </c>
      <c r="D97" s="258">
        <v>23</v>
      </c>
      <c r="E97" s="251">
        <f t="shared" si="13"/>
        <v>5.5016026407692674E-2</v>
      </c>
      <c r="F97" s="258">
        <v>60</v>
      </c>
      <c r="G97" s="251">
        <f t="shared" si="14"/>
        <v>0.10837562993334898</v>
      </c>
    </row>
    <row r="98" spans="1:7" ht="14.25" customHeight="1">
      <c r="A98" s="257" t="s">
        <v>720</v>
      </c>
      <c r="B98" s="258">
        <f t="shared" si="15"/>
        <v>62</v>
      </c>
      <c r="C98" s="251">
        <f t="shared" si="12"/>
        <v>6.3806357994833737E-2</v>
      </c>
      <c r="D98" s="258">
        <v>21</v>
      </c>
      <c r="E98" s="251">
        <f t="shared" si="13"/>
        <v>5.0232024111371572E-2</v>
      </c>
      <c r="F98" s="258">
        <v>41</v>
      </c>
      <c r="G98" s="251">
        <f t="shared" si="14"/>
        <v>7.405668045445514E-2</v>
      </c>
    </row>
    <row r="99" spans="1:7" ht="14.25" customHeight="1">
      <c r="A99" s="257" t="s">
        <v>721</v>
      </c>
      <c r="B99" s="258">
        <f t="shared" si="15"/>
        <v>62</v>
      </c>
      <c r="C99" s="251">
        <f t="shared" si="12"/>
        <v>6.3806357994833737E-2</v>
      </c>
      <c r="D99" s="258">
        <v>23</v>
      </c>
      <c r="E99" s="251">
        <f t="shared" si="13"/>
        <v>5.5016026407692674E-2</v>
      </c>
      <c r="F99" s="258">
        <v>39</v>
      </c>
      <c r="G99" s="251">
        <f t="shared" si="14"/>
        <v>7.0444159456676841E-2</v>
      </c>
    </row>
    <row r="100" spans="1:7" ht="14.25" customHeight="1">
      <c r="A100" s="259" t="s">
        <v>652</v>
      </c>
      <c r="B100" s="258">
        <f t="shared" si="15"/>
        <v>53</v>
      </c>
      <c r="C100" s="251">
        <f t="shared" si="12"/>
        <v>5.4544144737519173E-2</v>
      </c>
      <c r="D100" s="258">
        <v>36</v>
      </c>
      <c r="E100" s="251">
        <f t="shared" si="13"/>
        <v>8.6112041333779837E-2</v>
      </c>
      <c r="F100" s="258">
        <v>17</v>
      </c>
      <c r="G100" s="251">
        <f t="shared" si="14"/>
        <v>3.0706428481115548E-2</v>
      </c>
    </row>
    <row r="101" spans="1:7" ht="14.25" customHeight="1">
      <c r="A101" s="259" t="s">
        <v>646</v>
      </c>
      <c r="B101" s="258">
        <f>D101+F101</f>
        <v>51</v>
      </c>
      <c r="C101" s="251">
        <f>B101/B$9*100</f>
        <v>5.2485875124782602E-2</v>
      </c>
      <c r="D101" s="258">
        <v>31</v>
      </c>
      <c r="E101" s="251">
        <f t="shared" si="13"/>
        <v>7.4152035592977089E-2</v>
      </c>
      <c r="F101" s="258">
        <v>20</v>
      </c>
      <c r="G101" s="251">
        <f t="shared" si="14"/>
        <v>3.6125209977782992E-2</v>
      </c>
    </row>
    <row r="102" spans="1:7" ht="14.25" customHeight="1">
      <c r="A102" s="257" t="s">
        <v>722</v>
      </c>
      <c r="B102" s="258">
        <f t="shared" si="15"/>
        <v>51</v>
      </c>
      <c r="C102" s="251">
        <f t="shared" si="12"/>
        <v>5.2485875124782602E-2</v>
      </c>
      <c r="D102" s="258">
        <v>33</v>
      </c>
      <c r="E102" s="251">
        <f t="shared" si="13"/>
        <v>7.8936037889298191E-2</v>
      </c>
      <c r="F102" s="258">
        <v>18</v>
      </c>
      <c r="G102" s="251">
        <f t="shared" si="14"/>
        <v>3.25126889800047E-2</v>
      </c>
    </row>
    <row r="103" spans="1:7" ht="14.25" customHeight="1">
      <c r="A103" s="259" t="s">
        <v>723</v>
      </c>
      <c r="B103" s="258">
        <f t="shared" si="15"/>
        <v>51</v>
      </c>
      <c r="C103" s="251">
        <f t="shared" si="12"/>
        <v>5.2485875124782602E-2</v>
      </c>
      <c r="D103" s="258">
        <v>31</v>
      </c>
      <c r="E103" s="251">
        <f t="shared" si="13"/>
        <v>7.4152035592977089E-2</v>
      </c>
      <c r="F103" s="258">
        <v>20</v>
      </c>
      <c r="G103" s="251">
        <f t="shared" si="14"/>
        <v>3.6125209977782992E-2</v>
      </c>
    </row>
    <row r="104" spans="1:7" ht="14.25" customHeight="1">
      <c r="A104" s="257" t="s">
        <v>724</v>
      </c>
      <c r="B104" s="258">
        <f t="shared" si="15"/>
        <v>27</v>
      </c>
      <c r="C104" s="251">
        <f t="shared" si="12"/>
        <v>2.778663977194373E-2</v>
      </c>
      <c r="D104" s="258">
        <v>17</v>
      </c>
      <c r="E104" s="251">
        <f t="shared" si="13"/>
        <v>4.0664019518729368E-2</v>
      </c>
      <c r="F104" s="258">
        <v>10</v>
      </c>
      <c r="G104" s="251">
        <f t="shared" si="14"/>
        <v>1.8062604988891496E-2</v>
      </c>
    </row>
    <row r="105" spans="1:7" ht="14.25" customHeight="1">
      <c r="A105" s="257" t="s">
        <v>725</v>
      </c>
      <c r="B105" s="258">
        <f t="shared" si="15"/>
        <v>23</v>
      </c>
      <c r="C105" s="251">
        <f t="shared" si="12"/>
        <v>2.3670100546470584E-2</v>
      </c>
      <c r="D105" s="258">
        <v>9</v>
      </c>
      <c r="E105" s="251">
        <f t="shared" si="13"/>
        <v>2.1528010333444959E-2</v>
      </c>
      <c r="F105" s="258">
        <v>14</v>
      </c>
      <c r="G105" s="251">
        <f t="shared" si="14"/>
        <v>2.5287646984448093E-2</v>
      </c>
    </row>
    <row r="106" spans="1:7" ht="14.25" customHeight="1">
      <c r="A106" s="257" t="s">
        <v>726</v>
      </c>
      <c r="B106" s="258">
        <f t="shared" si="15"/>
        <v>23</v>
      </c>
      <c r="C106" s="251">
        <f t="shared" si="12"/>
        <v>2.3670100546470584E-2</v>
      </c>
      <c r="D106" s="258">
        <v>12</v>
      </c>
      <c r="E106" s="251">
        <f t="shared" si="13"/>
        <v>2.8704013777926616E-2</v>
      </c>
      <c r="F106" s="258">
        <v>11</v>
      </c>
      <c r="G106" s="251">
        <f t="shared" si="14"/>
        <v>1.9868865487780649E-2</v>
      </c>
    </row>
    <row r="107" spans="1:7" ht="14.25" customHeight="1">
      <c r="A107" s="257" t="s">
        <v>727</v>
      </c>
      <c r="B107" s="258">
        <f t="shared" si="15"/>
        <v>23</v>
      </c>
      <c r="C107" s="251">
        <f t="shared" si="12"/>
        <v>2.3670100546470584E-2</v>
      </c>
      <c r="D107" s="258">
        <v>9</v>
      </c>
      <c r="E107" s="251">
        <f t="shared" si="13"/>
        <v>2.1528010333444959E-2</v>
      </c>
      <c r="F107" s="258">
        <v>14</v>
      </c>
      <c r="G107" s="251">
        <f t="shared" si="14"/>
        <v>2.5287646984448093E-2</v>
      </c>
    </row>
    <row r="108" spans="1:7" ht="14.25" customHeight="1">
      <c r="A108" s="259" t="s">
        <v>728</v>
      </c>
      <c r="B108" s="258">
        <f t="shared" si="15"/>
        <v>20</v>
      </c>
      <c r="C108" s="251">
        <f t="shared" si="12"/>
        <v>2.0582696127365723E-2</v>
      </c>
      <c r="D108" s="258">
        <v>8</v>
      </c>
      <c r="E108" s="251">
        <f t="shared" si="13"/>
        <v>1.9136009185284408E-2</v>
      </c>
      <c r="F108" s="258">
        <v>12</v>
      </c>
      <c r="G108" s="251">
        <f t="shared" si="14"/>
        <v>2.1675125986669798E-2</v>
      </c>
    </row>
    <row r="109" spans="1:7" ht="14.25" customHeight="1">
      <c r="A109" s="257" t="s">
        <v>729</v>
      </c>
      <c r="B109" s="258">
        <f t="shared" si="15"/>
        <v>15</v>
      </c>
      <c r="C109" s="251">
        <f t="shared" si="12"/>
        <v>1.5437022095524293E-2</v>
      </c>
      <c r="D109" s="258">
        <v>3</v>
      </c>
      <c r="E109" s="251">
        <f t="shared" si="13"/>
        <v>7.176003444481654E-3</v>
      </c>
      <c r="F109" s="258">
        <v>12</v>
      </c>
      <c r="G109" s="251">
        <f t="shared" si="14"/>
        <v>2.1675125986669798E-2</v>
      </c>
    </row>
    <row r="110" spans="1:7" ht="14.25" customHeight="1">
      <c r="A110" s="257" t="s">
        <v>651</v>
      </c>
      <c r="B110" s="258">
        <f t="shared" si="15"/>
        <v>11</v>
      </c>
      <c r="C110" s="251">
        <f t="shared" si="12"/>
        <v>1.1320482870051147E-2</v>
      </c>
      <c r="D110" s="258">
        <v>9</v>
      </c>
      <c r="E110" s="251">
        <f t="shared" si="13"/>
        <v>2.1528010333444959E-2</v>
      </c>
      <c r="F110" s="258">
        <v>2</v>
      </c>
      <c r="G110" s="251">
        <f t="shared" si="14"/>
        <v>3.6125209977782994E-3</v>
      </c>
    </row>
    <row r="111" spans="1:7" ht="14.25" customHeight="1">
      <c r="A111" s="257" t="s">
        <v>730</v>
      </c>
      <c r="B111" s="258">
        <f t="shared" si="15"/>
        <v>11</v>
      </c>
      <c r="C111" s="251">
        <f t="shared" si="12"/>
        <v>1.1320482870051147E-2</v>
      </c>
      <c r="D111" s="258">
        <v>2</v>
      </c>
      <c r="E111" s="251">
        <f t="shared" si="13"/>
        <v>4.7840022963211021E-3</v>
      </c>
      <c r="F111" s="258">
        <v>9</v>
      </c>
      <c r="G111" s="251">
        <f t="shared" si="14"/>
        <v>1.625634449000235E-2</v>
      </c>
    </row>
    <row r="112" spans="1:7" ht="14.25" customHeight="1">
      <c r="A112" s="259" t="s">
        <v>731</v>
      </c>
      <c r="B112" s="258">
        <f t="shared" si="15"/>
        <v>11</v>
      </c>
      <c r="C112" s="251">
        <f t="shared" si="12"/>
        <v>1.1320482870051147E-2</v>
      </c>
      <c r="D112" s="258">
        <v>5</v>
      </c>
      <c r="E112" s="251">
        <f t="shared" si="13"/>
        <v>1.1960005740802755E-2</v>
      </c>
      <c r="F112" s="258">
        <v>6</v>
      </c>
      <c r="G112" s="251">
        <f t="shared" si="14"/>
        <v>1.0837562993334899E-2</v>
      </c>
    </row>
    <row r="113" spans="1:7" ht="14.25" customHeight="1">
      <c r="A113" s="259" t="s">
        <v>56</v>
      </c>
      <c r="B113" s="258">
        <f t="shared" si="15"/>
        <v>11</v>
      </c>
      <c r="C113" s="251">
        <f t="shared" si="12"/>
        <v>1.1320482870051147E-2</v>
      </c>
      <c r="D113" s="258">
        <v>6</v>
      </c>
      <c r="E113" s="251">
        <f t="shared" si="13"/>
        <v>1.4352006888963308E-2</v>
      </c>
      <c r="F113" s="258">
        <v>5</v>
      </c>
      <c r="G113" s="251">
        <f t="shared" si="14"/>
        <v>9.031302494445748E-3</v>
      </c>
    </row>
    <row r="114" spans="1:7" ht="14.25" customHeight="1">
      <c r="A114" s="259" t="s">
        <v>732</v>
      </c>
      <c r="B114" s="258">
        <f t="shared" si="15"/>
        <v>9</v>
      </c>
      <c r="C114" s="251">
        <f t="shared" si="12"/>
        <v>9.2622132573145759E-3</v>
      </c>
      <c r="D114" s="258">
        <v>1</v>
      </c>
      <c r="E114" s="251">
        <f t="shared" si="13"/>
        <v>2.392001148160551E-3</v>
      </c>
      <c r="F114" s="258">
        <v>8</v>
      </c>
      <c r="G114" s="251">
        <f t="shared" si="14"/>
        <v>1.4450083991113197E-2</v>
      </c>
    </row>
    <row r="115" spans="1:7" ht="14.25" customHeight="1">
      <c r="A115" s="257" t="s">
        <v>733</v>
      </c>
      <c r="B115" s="258">
        <f t="shared" si="15"/>
        <v>8</v>
      </c>
      <c r="C115" s="251">
        <f t="shared" si="12"/>
        <v>8.2330784509462886E-3</v>
      </c>
      <c r="D115" s="258">
        <v>5</v>
      </c>
      <c r="E115" s="251">
        <f t="shared" si="13"/>
        <v>1.1960005740802755E-2</v>
      </c>
      <c r="F115" s="258">
        <v>3</v>
      </c>
      <c r="G115" s="251">
        <f t="shared" si="14"/>
        <v>5.4187814966674495E-3</v>
      </c>
    </row>
    <row r="116" spans="1:7" ht="14.25" customHeight="1">
      <c r="A116" s="257" t="s">
        <v>734</v>
      </c>
      <c r="B116" s="258">
        <f t="shared" si="15"/>
        <v>7</v>
      </c>
      <c r="C116" s="251">
        <f t="shared" si="12"/>
        <v>7.2039436445780038E-3</v>
      </c>
      <c r="D116" s="258">
        <v>2</v>
      </c>
      <c r="E116" s="251">
        <f t="shared" si="13"/>
        <v>4.7840022963211021E-3</v>
      </c>
      <c r="F116" s="258">
        <v>5</v>
      </c>
      <c r="G116" s="251">
        <f t="shared" si="14"/>
        <v>9.031302494445748E-3</v>
      </c>
    </row>
    <row r="117" spans="1:7" ht="14.25" customHeight="1">
      <c r="A117" s="257" t="s">
        <v>735</v>
      </c>
      <c r="B117" s="258">
        <f t="shared" si="15"/>
        <v>7</v>
      </c>
      <c r="C117" s="251">
        <f t="shared" si="12"/>
        <v>7.2039436445780038E-3</v>
      </c>
      <c r="D117" s="258">
        <v>6</v>
      </c>
      <c r="E117" s="251">
        <f t="shared" si="13"/>
        <v>1.4352006888963308E-2</v>
      </c>
      <c r="F117" s="258">
        <v>1</v>
      </c>
      <c r="G117" s="251">
        <f t="shared" si="14"/>
        <v>1.8062604988891497E-3</v>
      </c>
    </row>
    <row r="118" spans="1:7" ht="14.25" customHeight="1">
      <c r="A118" s="259" t="s">
        <v>736</v>
      </c>
      <c r="B118" s="258">
        <f t="shared" si="15"/>
        <v>6</v>
      </c>
      <c r="C118" s="251">
        <f t="shared" si="12"/>
        <v>6.1748088382097164E-3</v>
      </c>
      <c r="D118" s="258">
        <v>3</v>
      </c>
      <c r="E118" s="251">
        <f t="shared" si="13"/>
        <v>7.176003444481654E-3</v>
      </c>
      <c r="F118" s="258">
        <v>3</v>
      </c>
      <c r="G118" s="251">
        <f t="shared" si="14"/>
        <v>5.4187814966674495E-3</v>
      </c>
    </row>
    <row r="119" spans="1:7" ht="14.25" customHeight="1">
      <c r="A119" s="259" t="s">
        <v>737</v>
      </c>
      <c r="B119" s="258">
        <f t="shared" si="15"/>
        <v>5</v>
      </c>
      <c r="C119" s="251">
        <f t="shared" si="12"/>
        <v>5.1456740318414308E-3</v>
      </c>
      <c r="D119" s="258">
        <v>4</v>
      </c>
      <c r="E119" s="251">
        <f t="shared" si="13"/>
        <v>9.5680045926422042E-3</v>
      </c>
      <c r="F119" s="258">
        <v>1</v>
      </c>
      <c r="G119" s="251">
        <f t="shared" si="14"/>
        <v>1.8062604988891497E-3</v>
      </c>
    </row>
    <row r="120" spans="1:7" ht="14.25" customHeight="1">
      <c r="A120" s="257" t="s">
        <v>738</v>
      </c>
      <c r="B120" s="258">
        <f t="shared" si="15"/>
        <v>4</v>
      </c>
      <c r="C120" s="251">
        <f t="shared" si="12"/>
        <v>4.1165392254731443E-3</v>
      </c>
      <c r="D120" s="258">
        <v>2</v>
      </c>
      <c r="E120" s="251">
        <f t="shared" si="13"/>
        <v>4.7840022963211021E-3</v>
      </c>
      <c r="F120" s="258">
        <v>2</v>
      </c>
      <c r="G120" s="251">
        <f t="shared" si="14"/>
        <v>3.6125209977782994E-3</v>
      </c>
    </row>
    <row r="121" spans="1:7" ht="14.25" customHeight="1">
      <c r="A121" s="259" t="s">
        <v>739</v>
      </c>
      <c r="B121" s="258">
        <f t="shared" si="15"/>
        <v>4</v>
      </c>
      <c r="C121" s="251">
        <f t="shared" si="12"/>
        <v>4.1165392254731443E-3</v>
      </c>
      <c r="D121" s="258">
        <v>2</v>
      </c>
      <c r="E121" s="251">
        <f t="shared" si="13"/>
        <v>4.7840022963211021E-3</v>
      </c>
      <c r="F121" s="258">
        <v>2</v>
      </c>
      <c r="G121" s="251">
        <f t="shared" si="14"/>
        <v>3.6125209977782994E-3</v>
      </c>
    </row>
    <row r="122" spans="1:7" ht="14.25" customHeight="1">
      <c r="A122" s="259" t="s">
        <v>740</v>
      </c>
      <c r="B122" s="258">
        <f t="shared" si="15"/>
        <v>3</v>
      </c>
      <c r="C122" s="251">
        <f t="shared" si="12"/>
        <v>3.0874044191048582E-3</v>
      </c>
      <c r="D122" s="258">
        <v>2</v>
      </c>
      <c r="E122" s="251">
        <f t="shared" si="13"/>
        <v>4.7840022963211021E-3</v>
      </c>
      <c r="F122" s="258">
        <v>1</v>
      </c>
      <c r="G122" s="251">
        <f t="shared" si="14"/>
        <v>1.8062604988891497E-3</v>
      </c>
    </row>
    <row r="123" spans="1:7" ht="14.25" customHeight="1">
      <c r="A123" s="257" t="s">
        <v>741</v>
      </c>
      <c r="B123" s="258">
        <f t="shared" si="15"/>
        <v>3</v>
      </c>
      <c r="C123" s="251">
        <f t="shared" si="12"/>
        <v>3.0874044191048582E-3</v>
      </c>
      <c r="D123" s="258">
        <v>1</v>
      </c>
      <c r="E123" s="251">
        <f t="shared" si="13"/>
        <v>2.392001148160551E-3</v>
      </c>
      <c r="F123" s="258">
        <v>2</v>
      </c>
      <c r="G123" s="251">
        <f t="shared" si="14"/>
        <v>3.6125209977782994E-3</v>
      </c>
    </row>
    <row r="124" spans="1:7" ht="14.25" customHeight="1">
      <c r="A124" s="259" t="s">
        <v>742</v>
      </c>
      <c r="B124" s="258">
        <f t="shared" si="15"/>
        <v>2</v>
      </c>
      <c r="C124" s="251">
        <f t="shared" si="12"/>
        <v>2.0582696127365721E-3</v>
      </c>
      <c r="D124" s="258">
        <v>0</v>
      </c>
      <c r="E124" s="251">
        <f t="shared" si="13"/>
        <v>0</v>
      </c>
      <c r="F124" s="258">
        <v>2</v>
      </c>
      <c r="G124" s="251">
        <f t="shared" si="14"/>
        <v>3.6125209977782994E-3</v>
      </c>
    </row>
    <row r="125" spans="1:7" ht="14.25" customHeight="1">
      <c r="A125" s="259" t="s">
        <v>743</v>
      </c>
      <c r="B125" s="258">
        <f t="shared" si="15"/>
        <v>2</v>
      </c>
      <c r="C125" s="251">
        <f t="shared" si="12"/>
        <v>2.0582696127365721E-3</v>
      </c>
      <c r="D125" s="258">
        <v>2</v>
      </c>
      <c r="E125" s="251">
        <f t="shared" si="13"/>
        <v>4.7840022963211021E-3</v>
      </c>
      <c r="F125" s="258">
        <v>0</v>
      </c>
      <c r="G125" s="251">
        <f t="shared" si="14"/>
        <v>0</v>
      </c>
    </row>
    <row r="126" spans="1:7" ht="14.25" customHeight="1">
      <c r="A126" s="259" t="s">
        <v>744</v>
      </c>
      <c r="B126" s="258">
        <f t="shared" si="15"/>
        <v>2</v>
      </c>
      <c r="C126" s="251">
        <f t="shared" si="12"/>
        <v>2.0582696127365721E-3</v>
      </c>
      <c r="D126" s="258">
        <v>0</v>
      </c>
      <c r="E126" s="251">
        <f t="shared" si="13"/>
        <v>0</v>
      </c>
      <c r="F126" s="258">
        <v>2</v>
      </c>
      <c r="G126" s="251">
        <f t="shared" si="14"/>
        <v>3.6125209977782994E-3</v>
      </c>
    </row>
    <row r="127" spans="1:7" ht="14.25" customHeight="1">
      <c r="A127" s="259" t="s">
        <v>745</v>
      </c>
      <c r="B127" s="258">
        <f t="shared" si="15"/>
        <v>2</v>
      </c>
      <c r="C127" s="251">
        <f t="shared" si="12"/>
        <v>2.0582696127365721E-3</v>
      </c>
      <c r="D127" s="258">
        <v>2</v>
      </c>
      <c r="E127" s="251">
        <f t="shared" si="13"/>
        <v>4.7840022963211021E-3</v>
      </c>
      <c r="F127" s="258">
        <v>0</v>
      </c>
      <c r="G127" s="251">
        <f t="shared" si="14"/>
        <v>0</v>
      </c>
    </row>
    <row r="128" spans="1:7" ht="12.75" customHeight="1">
      <c r="A128" s="257" t="s">
        <v>746</v>
      </c>
      <c r="B128" s="258">
        <f t="shared" si="15"/>
        <v>1</v>
      </c>
      <c r="C128" s="251">
        <f t="shared" si="12"/>
        <v>1.0291348063682861E-3</v>
      </c>
      <c r="D128" s="258">
        <v>1</v>
      </c>
      <c r="E128" s="251">
        <f t="shared" si="13"/>
        <v>2.392001148160551E-3</v>
      </c>
      <c r="F128" s="258">
        <v>0</v>
      </c>
      <c r="G128" s="251">
        <f t="shared" si="14"/>
        <v>0</v>
      </c>
    </row>
    <row r="129" spans="1:7" ht="15.75" customHeight="1">
      <c r="A129" s="257" t="s">
        <v>747</v>
      </c>
      <c r="B129" s="258">
        <f>D129+F129</f>
        <v>1</v>
      </c>
      <c r="C129" s="251">
        <f>B129/B$9*100</f>
        <v>1.0291348063682861E-3</v>
      </c>
      <c r="D129" s="258">
        <v>1</v>
      </c>
      <c r="E129" s="251">
        <f t="shared" si="13"/>
        <v>2.392001148160551E-3</v>
      </c>
      <c r="F129" s="258">
        <v>0</v>
      </c>
      <c r="G129" s="251">
        <f t="shared" si="14"/>
        <v>0</v>
      </c>
    </row>
    <row r="130" spans="1:7" ht="12.75"/>
    <row r="131" spans="1:7" ht="14.25" customHeight="1">
      <c r="A131" s="256" t="s">
        <v>667</v>
      </c>
      <c r="B131" s="246">
        <f>D131+F131</f>
        <v>143</v>
      </c>
      <c r="C131" s="247">
        <f t="shared" ref="C131:C154" si="16">B131/B$9*100</f>
        <v>0.14716627731066492</v>
      </c>
      <c r="D131" s="246">
        <f>SUM(D132:D155)</f>
        <v>121</v>
      </c>
      <c r="E131" s="247">
        <f t="shared" ref="E131:E154" si="17">D131/D$9*100</f>
        <v>0.2894321389274267</v>
      </c>
      <c r="F131" s="246">
        <f>SUM(F132:F155)</f>
        <v>22</v>
      </c>
      <c r="G131" s="247">
        <f t="shared" ref="G131:G153" si="18">F131/F$9*100</f>
        <v>3.9737730975561297E-2</v>
      </c>
    </row>
    <row r="132" spans="1:7" ht="14.25" customHeight="1">
      <c r="A132" s="257" t="s">
        <v>748</v>
      </c>
      <c r="B132" s="258">
        <f>D132+F132</f>
        <v>36</v>
      </c>
      <c r="C132" s="251">
        <f t="shared" si="16"/>
        <v>3.7048853029258304E-2</v>
      </c>
      <c r="D132" s="258">
        <v>33</v>
      </c>
      <c r="E132" s="251">
        <f t="shared" si="17"/>
        <v>7.8936037889298191E-2</v>
      </c>
      <c r="F132" s="258">
        <v>3</v>
      </c>
      <c r="G132" s="251">
        <f>F132/F$9*100</f>
        <v>5.4187814966674495E-3</v>
      </c>
    </row>
    <row r="133" spans="1:7" ht="14.25" customHeight="1">
      <c r="A133" s="257" t="s">
        <v>749</v>
      </c>
      <c r="B133" s="258">
        <f t="shared" ref="B133:B154" si="19">D133+F133</f>
        <v>22</v>
      </c>
      <c r="C133" s="251">
        <f t="shared" si="16"/>
        <v>2.2640965740102294E-2</v>
      </c>
      <c r="D133" s="258">
        <v>21</v>
      </c>
      <c r="E133" s="251">
        <f t="shared" si="17"/>
        <v>5.0232024111371572E-2</v>
      </c>
      <c r="F133" s="258">
        <v>1</v>
      </c>
      <c r="G133" s="251">
        <f t="shared" si="18"/>
        <v>1.8062604988891497E-3</v>
      </c>
    </row>
    <row r="134" spans="1:7" ht="14.25" customHeight="1">
      <c r="A134" s="259" t="s">
        <v>750</v>
      </c>
      <c r="B134" s="258">
        <f t="shared" si="19"/>
        <v>17</v>
      </c>
      <c r="C134" s="251">
        <f t="shared" si="16"/>
        <v>1.7495291708260863E-2</v>
      </c>
      <c r="D134" s="258">
        <v>12</v>
      </c>
      <c r="E134" s="251">
        <f t="shared" si="17"/>
        <v>2.8704013777926616E-2</v>
      </c>
      <c r="F134" s="258">
        <v>5</v>
      </c>
      <c r="G134" s="251"/>
    </row>
    <row r="135" spans="1:7" ht="14.25" customHeight="1">
      <c r="A135" s="257" t="s">
        <v>751</v>
      </c>
      <c r="B135" s="258">
        <f t="shared" si="19"/>
        <v>15</v>
      </c>
      <c r="C135" s="251">
        <f t="shared" si="16"/>
        <v>1.5437022095524293E-2</v>
      </c>
      <c r="D135" s="258">
        <v>14</v>
      </c>
      <c r="E135" s="251">
        <f t="shared" si="17"/>
        <v>3.3488016074247721E-2</v>
      </c>
      <c r="F135" s="258">
        <v>1</v>
      </c>
      <c r="G135" s="251">
        <f t="shared" si="18"/>
        <v>1.8062604988891497E-3</v>
      </c>
    </row>
    <row r="136" spans="1:7" ht="14.25" customHeight="1">
      <c r="A136" s="257" t="s">
        <v>752</v>
      </c>
      <c r="B136" s="258">
        <f t="shared" si="19"/>
        <v>9</v>
      </c>
      <c r="C136" s="251">
        <f t="shared" si="16"/>
        <v>9.2622132573145759E-3</v>
      </c>
      <c r="D136" s="258">
        <v>6</v>
      </c>
      <c r="E136" s="251">
        <f t="shared" si="17"/>
        <v>1.4352006888963308E-2</v>
      </c>
      <c r="F136" s="258">
        <v>3</v>
      </c>
      <c r="G136" s="251">
        <f t="shared" si="18"/>
        <v>5.4187814966674495E-3</v>
      </c>
    </row>
    <row r="137" spans="1:7" ht="14.25" customHeight="1">
      <c r="A137" s="257" t="s">
        <v>753</v>
      </c>
      <c r="B137" s="258">
        <f t="shared" si="19"/>
        <v>7</v>
      </c>
      <c r="C137" s="251">
        <f t="shared" si="16"/>
        <v>7.2039436445780038E-3</v>
      </c>
      <c r="D137" s="258">
        <v>3</v>
      </c>
      <c r="E137" s="251">
        <f t="shared" si="17"/>
        <v>7.176003444481654E-3</v>
      </c>
      <c r="F137" s="258">
        <v>4</v>
      </c>
      <c r="G137" s="251">
        <f t="shared" si="18"/>
        <v>7.2250419955565987E-3</v>
      </c>
    </row>
    <row r="138" spans="1:7" ht="14.25" customHeight="1">
      <c r="A138" s="257" t="s">
        <v>754</v>
      </c>
      <c r="B138" s="258">
        <f t="shared" si="19"/>
        <v>7</v>
      </c>
      <c r="C138" s="251">
        <f t="shared" si="16"/>
        <v>7.2039436445780038E-3</v>
      </c>
      <c r="D138" s="258">
        <v>6</v>
      </c>
      <c r="E138" s="251">
        <f t="shared" si="17"/>
        <v>1.4352006888963308E-2</v>
      </c>
      <c r="F138" s="258">
        <v>1</v>
      </c>
      <c r="G138" s="251">
        <f t="shared" si="18"/>
        <v>1.8062604988891497E-3</v>
      </c>
    </row>
    <row r="139" spans="1:7" ht="14.25" customHeight="1">
      <c r="A139" s="257" t="s">
        <v>755</v>
      </c>
      <c r="B139" s="258">
        <f t="shared" si="19"/>
        <v>4</v>
      </c>
      <c r="C139" s="251">
        <f t="shared" si="16"/>
        <v>4.1165392254731443E-3</v>
      </c>
      <c r="D139" s="258">
        <v>4</v>
      </c>
      <c r="E139" s="251">
        <f t="shared" si="17"/>
        <v>9.5680045926422042E-3</v>
      </c>
      <c r="F139" s="258">
        <v>0</v>
      </c>
      <c r="G139" s="251">
        <f t="shared" si="18"/>
        <v>0</v>
      </c>
    </row>
    <row r="140" spans="1:7" ht="14.25" customHeight="1">
      <c r="A140" s="257" t="s">
        <v>756</v>
      </c>
      <c r="B140" s="258">
        <f t="shared" si="19"/>
        <v>3</v>
      </c>
      <c r="C140" s="251">
        <f t="shared" si="16"/>
        <v>3.0874044191048582E-3</v>
      </c>
      <c r="D140" s="258">
        <v>2</v>
      </c>
      <c r="E140" s="251">
        <f t="shared" si="17"/>
        <v>4.7840022963211021E-3</v>
      </c>
      <c r="F140" s="258">
        <v>1</v>
      </c>
      <c r="G140" s="251">
        <f t="shared" si="18"/>
        <v>1.8062604988891497E-3</v>
      </c>
    </row>
    <row r="141" spans="1:7" ht="14.25" customHeight="1">
      <c r="A141" s="257" t="s">
        <v>757</v>
      </c>
      <c r="B141" s="258">
        <f t="shared" si="19"/>
        <v>3</v>
      </c>
      <c r="C141" s="251">
        <f t="shared" si="16"/>
        <v>3.0874044191048582E-3</v>
      </c>
      <c r="D141" s="258">
        <v>3</v>
      </c>
      <c r="E141" s="251">
        <f t="shared" si="17"/>
        <v>7.176003444481654E-3</v>
      </c>
      <c r="F141" s="258">
        <v>0</v>
      </c>
      <c r="G141" s="251">
        <f t="shared" si="18"/>
        <v>0</v>
      </c>
    </row>
    <row r="142" spans="1:7" ht="14.25" customHeight="1">
      <c r="A142" s="259" t="s">
        <v>758</v>
      </c>
      <c r="B142" s="258">
        <f t="shared" si="19"/>
        <v>3</v>
      </c>
      <c r="C142" s="251">
        <f t="shared" si="16"/>
        <v>3.0874044191048582E-3</v>
      </c>
      <c r="D142" s="258">
        <v>3</v>
      </c>
      <c r="E142" s="251">
        <f t="shared" si="17"/>
        <v>7.176003444481654E-3</v>
      </c>
      <c r="F142" s="258">
        <v>0</v>
      </c>
      <c r="G142" s="251">
        <f t="shared" si="18"/>
        <v>0</v>
      </c>
    </row>
    <row r="143" spans="1:7" ht="14.25" customHeight="1">
      <c r="A143" s="257" t="s">
        <v>759</v>
      </c>
      <c r="B143" s="258">
        <f t="shared" si="19"/>
        <v>2</v>
      </c>
      <c r="C143" s="251">
        <f t="shared" si="16"/>
        <v>2.0582696127365721E-3</v>
      </c>
      <c r="D143" s="258">
        <v>2</v>
      </c>
      <c r="E143" s="251">
        <f t="shared" si="17"/>
        <v>4.7840022963211021E-3</v>
      </c>
      <c r="F143" s="258">
        <v>0</v>
      </c>
      <c r="G143" s="251">
        <f t="shared" si="18"/>
        <v>0</v>
      </c>
    </row>
    <row r="144" spans="1:7" ht="14.25" customHeight="1">
      <c r="A144" s="257" t="s">
        <v>760</v>
      </c>
      <c r="B144" s="258">
        <f t="shared" si="19"/>
        <v>2</v>
      </c>
      <c r="C144" s="251">
        <f t="shared" si="16"/>
        <v>2.0582696127365721E-3</v>
      </c>
      <c r="D144" s="258">
        <v>2</v>
      </c>
      <c r="E144" s="251">
        <f t="shared" si="17"/>
        <v>4.7840022963211021E-3</v>
      </c>
      <c r="F144" s="258">
        <v>0</v>
      </c>
      <c r="G144" s="251">
        <f t="shared" si="18"/>
        <v>0</v>
      </c>
    </row>
    <row r="145" spans="1:7" ht="14.25" customHeight="1">
      <c r="A145" s="259" t="s">
        <v>668</v>
      </c>
      <c r="B145" s="258">
        <f t="shared" si="19"/>
        <v>2</v>
      </c>
      <c r="C145" s="251">
        <f t="shared" si="16"/>
        <v>2.0582696127365721E-3</v>
      </c>
      <c r="D145" s="258">
        <v>1</v>
      </c>
      <c r="E145" s="251">
        <f t="shared" si="17"/>
        <v>2.392001148160551E-3</v>
      </c>
      <c r="F145" s="258">
        <v>1</v>
      </c>
      <c r="G145" s="251">
        <f t="shared" si="18"/>
        <v>1.8062604988891497E-3</v>
      </c>
    </row>
    <row r="146" spans="1:7" ht="14.25" customHeight="1">
      <c r="A146" s="259" t="s">
        <v>86</v>
      </c>
      <c r="B146" s="258">
        <f t="shared" si="19"/>
        <v>2</v>
      </c>
      <c r="C146" s="251">
        <f t="shared" si="16"/>
        <v>2.0582696127365721E-3</v>
      </c>
      <c r="D146" s="258">
        <v>2</v>
      </c>
      <c r="E146" s="251">
        <f t="shared" si="17"/>
        <v>4.7840022963211021E-3</v>
      </c>
      <c r="F146" s="258">
        <v>0</v>
      </c>
      <c r="G146" s="251">
        <f t="shared" si="18"/>
        <v>0</v>
      </c>
    </row>
    <row r="147" spans="1:7" ht="14.25" customHeight="1">
      <c r="A147" s="259" t="s">
        <v>761</v>
      </c>
      <c r="B147" s="258">
        <f t="shared" si="19"/>
        <v>1</v>
      </c>
      <c r="C147" s="251">
        <f t="shared" si="16"/>
        <v>1.0291348063682861E-3</v>
      </c>
      <c r="D147" s="258">
        <v>0</v>
      </c>
      <c r="E147" s="251">
        <f t="shared" si="17"/>
        <v>0</v>
      </c>
      <c r="F147" s="258">
        <v>1</v>
      </c>
      <c r="G147" s="251">
        <f t="shared" si="18"/>
        <v>1.8062604988891497E-3</v>
      </c>
    </row>
    <row r="148" spans="1:7" ht="14.25" customHeight="1">
      <c r="A148" s="259" t="s">
        <v>762</v>
      </c>
      <c r="B148" s="258">
        <f t="shared" si="19"/>
        <v>1</v>
      </c>
      <c r="C148" s="251">
        <f t="shared" si="16"/>
        <v>1.0291348063682861E-3</v>
      </c>
      <c r="D148" s="258">
        <v>1</v>
      </c>
      <c r="E148" s="251">
        <f t="shared" si="17"/>
        <v>2.392001148160551E-3</v>
      </c>
      <c r="F148" s="258">
        <v>0</v>
      </c>
      <c r="G148" s="251">
        <f t="shared" si="18"/>
        <v>0</v>
      </c>
    </row>
    <row r="149" spans="1:7" ht="14.25" customHeight="1">
      <c r="A149" s="259" t="s">
        <v>763</v>
      </c>
      <c r="B149" s="258">
        <f t="shared" si="19"/>
        <v>1</v>
      </c>
      <c r="C149" s="251">
        <f t="shared" si="16"/>
        <v>1.0291348063682861E-3</v>
      </c>
      <c r="D149" s="258">
        <v>1</v>
      </c>
      <c r="E149" s="251">
        <f t="shared" si="17"/>
        <v>2.392001148160551E-3</v>
      </c>
      <c r="F149" s="258">
        <v>0</v>
      </c>
      <c r="G149" s="251">
        <f t="shared" si="18"/>
        <v>0</v>
      </c>
    </row>
    <row r="150" spans="1:7" ht="14.25" customHeight="1">
      <c r="A150" s="259" t="s">
        <v>764</v>
      </c>
      <c r="B150" s="258">
        <f t="shared" si="19"/>
        <v>1</v>
      </c>
      <c r="C150" s="251">
        <f t="shared" si="16"/>
        <v>1.0291348063682861E-3</v>
      </c>
      <c r="D150" s="258">
        <v>1</v>
      </c>
      <c r="E150" s="251">
        <f t="shared" si="17"/>
        <v>2.392001148160551E-3</v>
      </c>
      <c r="F150" s="258">
        <v>0</v>
      </c>
      <c r="G150" s="251">
        <f t="shared" si="18"/>
        <v>0</v>
      </c>
    </row>
    <row r="151" spans="1:7" ht="14.25" customHeight="1">
      <c r="A151" s="259" t="s">
        <v>765</v>
      </c>
      <c r="B151" s="258">
        <f>D151+F151</f>
        <v>1</v>
      </c>
      <c r="C151" s="251">
        <f>B151/B$9*100</f>
        <v>1.0291348063682861E-3</v>
      </c>
      <c r="D151" s="258">
        <v>1</v>
      </c>
      <c r="E151" s="251">
        <f>D151/D$9*100</f>
        <v>2.392001148160551E-3</v>
      </c>
      <c r="F151" s="258">
        <v>0</v>
      </c>
      <c r="G151" s="251">
        <f>F151/F$9*100</f>
        <v>0</v>
      </c>
    </row>
    <row r="152" spans="1:7" ht="14.25" customHeight="1">
      <c r="A152" s="257" t="s">
        <v>766</v>
      </c>
      <c r="B152" s="258">
        <f>D152+F152</f>
        <v>1</v>
      </c>
      <c r="C152" s="251">
        <f>B152/B$9*100</f>
        <v>1.0291348063682861E-3</v>
      </c>
      <c r="D152" s="258">
        <v>1</v>
      </c>
      <c r="E152" s="251">
        <f>D152/D$9*100</f>
        <v>2.392001148160551E-3</v>
      </c>
      <c r="F152" s="258">
        <v>0</v>
      </c>
      <c r="G152" s="251">
        <f>F152/F$9*100</f>
        <v>0</v>
      </c>
    </row>
    <row r="153" spans="1:7" ht="14.25" customHeight="1">
      <c r="A153" s="257" t="s">
        <v>767</v>
      </c>
      <c r="B153" s="258">
        <f t="shared" si="19"/>
        <v>1</v>
      </c>
      <c r="C153" s="251">
        <f t="shared" si="16"/>
        <v>1.0291348063682861E-3</v>
      </c>
      <c r="D153" s="258">
        <v>1</v>
      </c>
      <c r="E153" s="251">
        <f t="shared" si="17"/>
        <v>2.392001148160551E-3</v>
      </c>
      <c r="F153" s="258">
        <v>0</v>
      </c>
      <c r="G153" s="251">
        <f t="shared" si="18"/>
        <v>0</v>
      </c>
    </row>
    <row r="154" spans="1:7" ht="15.75" customHeight="1">
      <c r="A154" s="257" t="s">
        <v>768</v>
      </c>
      <c r="B154" s="258">
        <f t="shared" si="19"/>
        <v>1</v>
      </c>
      <c r="C154" s="251">
        <f t="shared" si="16"/>
        <v>1.0291348063682861E-3</v>
      </c>
      <c r="D154" s="258">
        <v>1</v>
      </c>
      <c r="E154" s="251">
        <f t="shared" si="17"/>
        <v>2.392001148160551E-3</v>
      </c>
      <c r="F154" s="258">
        <v>0</v>
      </c>
      <c r="G154" s="251">
        <f>F154/F$9*100</f>
        <v>0</v>
      </c>
    </row>
    <row r="155" spans="1:7" ht="16.5" customHeight="1">
      <c r="A155" s="257" t="s">
        <v>769</v>
      </c>
      <c r="B155" s="258">
        <f>D155+F155</f>
        <v>1</v>
      </c>
      <c r="C155" s="251">
        <f>B155/B$9*100</f>
        <v>1.0291348063682861E-3</v>
      </c>
      <c r="D155" s="258">
        <v>0</v>
      </c>
      <c r="E155" s="251">
        <f>D155/D$9*100</f>
        <v>0</v>
      </c>
      <c r="F155" s="258">
        <v>1</v>
      </c>
      <c r="G155" s="251">
        <f>F155/F$9*100</f>
        <v>1.8062604988891497E-3</v>
      </c>
    </row>
    <row r="156" spans="1:7" ht="8.25" customHeight="1">
      <c r="C156" s="255"/>
      <c r="E156" s="255"/>
      <c r="G156" s="255"/>
    </row>
    <row r="157" spans="1:7" ht="15.75" customHeight="1">
      <c r="A157" s="256" t="s">
        <v>665</v>
      </c>
      <c r="B157" s="246">
        <f>D157+F157</f>
        <v>23</v>
      </c>
      <c r="C157" s="247">
        <f>B157/B$9*100</f>
        <v>2.3670100546470584E-2</v>
      </c>
      <c r="D157" s="246">
        <f>SUM(D158:D159)</f>
        <v>13</v>
      </c>
      <c r="E157" s="247">
        <f>D157/D$9*100</f>
        <v>3.1096014926087167E-2</v>
      </c>
      <c r="F157" s="246">
        <f>SUM(F158:F159)</f>
        <v>10</v>
      </c>
      <c r="G157" s="247">
        <f>F157/F$9*100</f>
        <v>1.8062604988891496E-2</v>
      </c>
    </row>
    <row r="158" spans="1:7" ht="15" customHeight="1">
      <c r="A158" s="257" t="s">
        <v>666</v>
      </c>
      <c r="B158" s="258">
        <f>D158+F158</f>
        <v>18</v>
      </c>
      <c r="C158" s="251">
        <f>B158/B$9*100</f>
        <v>1.8524426514629152E-2</v>
      </c>
      <c r="D158" s="258">
        <v>9</v>
      </c>
      <c r="E158" s="251">
        <f>D158/D$9*100</f>
        <v>2.1528010333444959E-2</v>
      </c>
      <c r="F158" s="258">
        <v>9</v>
      </c>
      <c r="G158" s="251">
        <f>F158/F$9*100</f>
        <v>1.625634449000235E-2</v>
      </c>
    </row>
    <row r="159" spans="1:7" ht="15" customHeight="1">
      <c r="A159" s="257" t="s">
        <v>770</v>
      </c>
      <c r="B159" s="258">
        <f>D159+F159</f>
        <v>5</v>
      </c>
      <c r="C159" s="251">
        <f>B159/B$9*100</f>
        <v>5.1456740318414308E-3</v>
      </c>
      <c r="D159" s="258">
        <v>4</v>
      </c>
      <c r="E159" s="251">
        <f>D159/D$9*100</f>
        <v>9.5680045926422042E-3</v>
      </c>
      <c r="F159" s="258">
        <v>1</v>
      </c>
      <c r="G159" s="251">
        <f>F159/F$9*100</f>
        <v>1.8062604988891497E-3</v>
      </c>
    </row>
    <row r="161" spans="1:7" ht="9.75" customHeight="1">
      <c r="A161" s="256" t="s">
        <v>771</v>
      </c>
      <c r="B161" s="246">
        <f>D161+F161</f>
        <v>175</v>
      </c>
      <c r="C161" s="247">
        <f>B161/B$9*100</f>
        <v>0.18009859111445006</v>
      </c>
      <c r="D161" s="246">
        <v>60</v>
      </c>
      <c r="E161" s="247">
        <f>D161/D$9*100</f>
        <v>0.14352006888963306</v>
      </c>
      <c r="F161" s="246">
        <v>115</v>
      </c>
      <c r="G161" s="247">
        <f>F161/F$9*100</f>
        <v>0.20771995737225221</v>
      </c>
    </row>
    <row r="162" spans="1:7" ht="12.75" customHeight="1">
      <c r="A162" s="256"/>
      <c r="B162" s="246"/>
      <c r="C162" s="247"/>
      <c r="D162" s="246"/>
      <c r="E162" s="247"/>
      <c r="F162" s="246"/>
      <c r="G162" s="247"/>
    </row>
    <row r="163" spans="1:7" ht="9.75" customHeight="1">
      <c r="A163" s="256" t="s">
        <v>772</v>
      </c>
      <c r="B163" s="246">
        <f>D163+F163</f>
        <v>2</v>
      </c>
      <c r="C163" s="247">
        <f>B163/B$9*100</f>
        <v>2.0582696127365721E-3</v>
      </c>
      <c r="D163" s="246">
        <v>1</v>
      </c>
      <c r="E163" s="247">
        <f>D163/D$9*100</f>
        <v>2.392001148160551E-3</v>
      </c>
      <c r="F163" s="246">
        <v>1</v>
      </c>
      <c r="G163" s="247">
        <f>F163/F$9*100</f>
        <v>1.8062604988891497E-3</v>
      </c>
    </row>
    <row r="164" spans="1:7" ht="6" customHeight="1">
      <c r="A164" s="22"/>
      <c r="B164" s="23"/>
      <c r="C164" s="23"/>
      <c r="D164" s="23"/>
      <c r="E164" s="23"/>
      <c r="F164" s="23"/>
      <c r="G164" s="23"/>
    </row>
    <row r="165" spans="1:7" ht="30" customHeight="1">
      <c r="A165" s="481" t="s">
        <v>773</v>
      </c>
      <c r="B165" s="481"/>
      <c r="C165" s="481"/>
      <c r="D165" s="481"/>
      <c r="E165" s="481"/>
      <c r="F165" s="481"/>
      <c r="G165" s="481"/>
    </row>
    <row r="166" spans="1:7" ht="14.25" customHeight="1">
      <c r="A166" s="24" t="s">
        <v>774</v>
      </c>
      <c r="B166" s="16"/>
      <c r="C166" s="16"/>
      <c r="D166" s="16"/>
      <c r="E166" s="16"/>
      <c r="F166" s="16"/>
      <c r="G166" s="16"/>
    </row>
    <row r="351" spans="1:7" ht="12" customHeight="1">
      <c r="A351" s="25" t="e">
        <f>#REF!+A356+A362+A368+A374</f>
        <v>#REF!</v>
      </c>
      <c r="B351" s="25" t="e">
        <f>#REF!+B356+B362+B368+B374</f>
        <v>#REF!</v>
      </c>
      <c r="C351" s="25" t="e">
        <f>#REF!+C356+C362+C368+C374</f>
        <v>#REF!</v>
      </c>
      <c r="D351" s="25" t="e">
        <f>#REF!+D356+D362+D368+D374</f>
        <v>#REF!</v>
      </c>
      <c r="E351" s="25" t="e">
        <f>#REF!+E356+E362+E368+E374</f>
        <v>#REF!</v>
      </c>
      <c r="F351" s="25" t="e">
        <f>#REF!+F356+F362+F368+F374</f>
        <v>#REF!</v>
      </c>
      <c r="G351" s="25" t="e">
        <f>#REF!+G356+G362+G368+G374</f>
        <v>#REF!</v>
      </c>
    </row>
  </sheetData>
  <mergeCells count="5">
    <mergeCell ref="A2:G2"/>
    <mergeCell ref="A3:G3"/>
    <mergeCell ref="A4:G4"/>
    <mergeCell ref="A6:A7"/>
    <mergeCell ref="A165:G165"/>
  </mergeCells>
  <printOptions horizontalCentered="1" verticalCentered="1"/>
  <pageMargins left="0.39370078740157483" right="0.39370078740157483" top="0.39370078740157483" bottom="0.39370078740157483" header="0" footer="0.19685039370078741"/>
  <pageSetup scale="85" firstPageNumber="14" orientation="portrait" useFirstPageNumber="1" horizontalDpi="120" verticalDpi="144" r:id="rId1"/>
  <headerFooter alignWithMargins="0"/>
  <ignoredErrors>
    <ignoredError sqref="D49:F88 D9:F11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D9B09-7094-4AF8-B1ED-B96373CD35BB}">
  <dimension ref="A1:S161"/>
  <sheetViews>
    <sheetView showGridLines="0" zoomScaleNormal="100" zoomScaleSheetLayoutView="110" workbookViewId="0">
      <selection activeCell="P4" sqref="P4"/>
    </sheetView>
  </sheetViews>
  <sheetFormatPr baseColWidth="10" defaultRowHeight="12.75"/>
  <cols>
    <col min="1" max="4" width="0.42578125" style="236" customWidth="1"/>
    <col min="5" max="5" width="0.42578125" style="260" customWidth="1"/>
    <col min="6" max="6" width="12.140625" style="260" customWidth="1"/>
    <col min="7" max="7" width="10.28515625" style="261" customWidth="1"/>
    <col min="8" max="11" width="11.42578125" style="261"/>
    <col min="12" max="12" width="5" style="261" customWidth="1"/>
    <col min="13" max="13" width="11.42578125" style="261"/>
    <col min="14" max="14" width="3.28515625" style="261" customWidth="1"/>
    <col min="15" max="15" width="11.42578125" style="261"/>
    <col min="16" max="19" width="11.42578125" style="277"/>
    <col min="20" max="256" width="11.42578125" style="278"/>
    <col min="257" max="261" width="0.42578125" style="278" customWidth="1"/>
    <col min="262" max="262" width="12.140625" style="278" customWidth="1"/>
    <col min="263" max="263" width="10.28515625" style="278" customWidth="1"/>
    <col min="264" max="267" width="11.42578125" style="278"/>
    <col min="268" max="268" width="5" style="278" customWidth="1"/>
    <col min="269" max="269" width="11.42578125" style="278"/>
    <col min="270" max="270" width="3.28515625" style="278" customWidth="1"/>
    <col min="271" max="512" width="11.42578125" style="278"/>
    <col min="513" max="517" width="0.42578125" style="278" customWidth="1"/>
    <col min="518" max="518" width="12.140625" style="278" customWidth="1"/>
    <col min="519" max="519" width="10.28515625" style="278" customWidth="1"/>
    <col min="520" max="523" width="11.42578125" style="278"/>
    <col min="524" max="524" width="5" style="278" customWidth="1"/>
    <col min="525" max="525" width="11.42578125" style="278"/>
    <col min="526" max="526" width="3.28515625" style="278" customWidth="1"/>
    <col min="527" max="768" width="11.42578125" style="278"/>
    <col min="769" max="773" width="0.42578125" style="278" customWidth="1"/>
    <col min="774" max="774" width="12.140625" style="278" customWidth="1"/>
    <col min="775" max="775" width="10.28515625" style="278" customWidth="1"/>
    <col min="776" max="779" width="11.42578125" style="278"/>
    <col min="780" max="780" width="5" style="278" customWidth="1"/>
    <col min="781" max="781" width="11.42578125" style="278"/>
    <col min="782" max="782" width="3.28515625" style="278" customWidth="1"/>
    <col min="783" max="1024" width="11.42578125" style="278"/>
    <col min="1025" max="1029" width="0.42578125" style="278" customWidth="1"/>
    <col min="1030" max="1030" width="12.140625" style="278" customWidth="1"/>
    <col min="1031" max="1031" width="10.28515625" style="278" customWidth="1"/>
    <col min="1032" max="1035" width="11.42578125" style="278"/>
    <col min="1036" max="1036" width="5" style="278" customWidth="1"/>
    <col min="1037" max="1037" width="11.42578125" style="278"/>
    <col min="1038" max="1038" width="3.28515625" style="278" customWidth="1"/>
    <col min="1039" max="1280" width="11.42578125" style="278"/>
    <col min="1281" max="1285" width="0.42578125" style="278" customWidth="1"/>
    <col min="1286" max="1286" width="12.140625" style="278" customWidth="1"/>
    <col min="1287" max="1287" width="10.28515625" style="278" customWidth="1"/>
    <col min="1288" max="1291" width="11.42578125" style="278"/>
    <col min="1292" max="1292" width="5" style="278" customWidth="1"/>
    <col min="1293" max="1293" width="11.42578125" style="278"/>
    <col min="1294" max="1294" width="3.28515625" style="278" customWidth="1"/>
    <col min="1295" max="1536" width="11.42578125" style="278"/>
    <col min="1537" max="1541" width="0.42578125" style="278" customWidth="1"/>
    <col min="1542" max="1542" width="12.140625" style="278" customWidth="1"/>
    <col min="1543" max="1543" width="10.28515625" style="278" customWidth="1"/>
    <col min="1544" max="1547" width="11.42578125" style="278"/>
    <col min="1548" max="1548" width="5" style="278" customWidth="1"/>
    <col min="1549" max="1549" width="11.42578125" style="278"/>
    <col min="1550" max="1550" width="3.28515625" style="278" customWidth="1"/>
    <col min="1551" max="1792" width="11.42578125" style="278"/>
    <col min="1793" max="1797" width="0.42578125" style="278" customWidth="1"/>
    <col min="1798" max="1798" width="12.140625" style="278" customWidth="1"/>
    <col min="1799" max="1799" width="10.28515625" style="278" customWidth="1"/>
    <col min="1800" max="1803" width="11.42578125" style="278"/>
    <col min="1804" max="1804" width="5" style="278" customWidth="1"/>
    <col min="1805" max="1805" width="11.42578125" style="278"/>
    <col min="1806" max="1806" width="3.28515625" style="278" customWidth="1"/>
    <col min="1807" max="2048" width="11.42578125" style="278"/>
    <col min="2049" max="2053" width="0.42578125" style="278" customWidth="1"/>
    <col min="2054" max="2054" width="12.140625" style="278" customWidth="1"/>
    <col min="2055" max="2055" width="10.28515625" style="278" customWidth="1"/>
    <col min="2056" max="2059" width="11.42578125" style="278"/>
    <col min="2060" max="2060" width="5" style="278" customWidth="1"/>
    <col min="2061" max="2061" width="11.42578125" style="278"/>
    <col min="2062" max="2062" width="3.28515625" style="278" customWidth="1"/>
    <col min="2063" max="2304" width="11.42578125" style="278"/>
    <col min="2305" max="2309" width="0.42578125" style="278" customWidth="1"/>
    <col min="2310" max="2310" width="12.140625" style="278" customWidth="1"/>
    <col min="2311" max="2311" width="10.28515625" style="278" customWidth="1"/>
    <col min="2312" max="2315" width="11.42578125" style="278"/>
    <col min="2316" max="2316" width="5" style="278" customWidth="1"/>
    <col min="2317" max="2317" width="11.42578125" style="278"/>
    <col min="2318" max="2318" width="3.28515625" style="278" customWidth="1"/>
    <col min="2319" max="2560" width="11.42578125" style="278"/>
    <col min="2561" max="2565" width="0.42578125" style="278" customWidth="1"/>
    <col min="2566" max="2566" width="12.140625" style="278" customWidth="1"/>
    <col min="2567" max="2567" width="10.28515625" style="278" customWidth="1"/>
    <col min="2568" max="2571" width="11.42578125" style="278"/>
    <col min="2572" max="2572" width="5" style="278" customWidth="1"/>
    <col min="2573" max="2573" width="11.42578125" style="278"/>
    <col min="2574" max="2574" width="3.28515625" style="278" customWidth="1"/>
    <col min="2575" max="2816" width="11.42578125" style="278"/>
    <col min="2817" max="2821" width="0.42578125" style="278" customWidth="1"/>
    <col min="2822" max="2822" width="12.140625" style="278" customWidth="1"/>
    <col min="2823" max="2823" width="10.28515625" style="278" customWidth="1"/>
    <col min="2824" max="2827" width="11.42578125" style="278"/>
    <col min="2828" max="2828" width="5" style="278" customWidth="1"/>
    <col min="2829" max="2829" width="11.42578125" style="278"/>
    <col min="2830" max="2830" width="3.28515625" style="278" customWidth="1"/>
    <col min="2831" max="3072" width="11.42578125" style="278"/>
    <col min="3073" max="3077" width="0.42578125" style="278" customWidth="1"/>
    <col min="3078" max="3078" width="12.140625" style="278" customWidth="1"/>
    <col min="3079" max="3079" width="10.28515625" style="278" customWidth="1"/>
    <col min="3080" max="3083" width="11.42578125" style="278"/>
    <col min="3084" max="3084" width="5" style="278" customWidth="1"/>
    <col min="3085" max="3085" width="11.42578125" style="278"/>
    <col min="3086" max="3086" width="3.28515625" style="278" customWidth="1"/>
    <col min="3087" max="3328" width="11.42578125" style="278"/>
    <col min="3329" max="3333" width="0.42578125" style="278" customWidth="1"/>
    <col min="3334" max="3334" width="12.140625" style="278" customWidth="1"/>
    <col min="3335" max="3335" width="10.28515625" style="278" customWidth="1"/>
    <col min="3336" max="3339" width="11.42578125" style="278"/>
    <col min="3340" max="3340" width="5" style="278" customWidth="1"/>
    <col min="3341" max="3341" width="11.42578125" style="278"/>
    <col min="3342" max="3342" width="3.28515625" style="278" customWidth="1"/>
    <col min="3343" max="3584" width="11.42578125" style="278"/>
    <col min="3585" max="3589" width="0.42578125" style="278" customWidth="1"/>
    <col min="3590" max="3590" width="12.140625" style="278" customWidth="1"/>
    <col min="3591" max="3591" width="10.28515625" style="278" customWidth="1"/>
    <col min="3592" max="3595" width="11.42578125" style="278"/>
    <col min="3596" max="3596" width="5" style="278" customWidth="1"/>
    <col min="3597" max="3597" width="11.42578125" style="278"/>
    <col min="3598" max="3598" width="3.28515625" style="278" customWidth="1"/>
    <col min="3599" max="3840" width="11.42578125" style="278"/>
    <col min="3841" max="3845" width="0.42578125" style="278" customWidth="1"/>
    <col min="3846" max="3846" width="12.140625" style="278" customWidth="1"/>
    <col min="3847" max="3847" width="10.28515625" style="278" customWidth="1"/>
    <col min="3848" max="3851" width="11.42578125" style="278"/>
    <col min="3852" max="3852" width="5" style="278" customWidth="1"/>
    <col min="3853" max="3853" width="11.42578125" style="278"/>
    <col min="3854" max="3854" width="3.28515625" style="278" customWidth="1"/>
    <col min="3855" max="4096" width="11.42578125" style="278"/>
    <col min="4097" max="4101" width="0.42578125" style="278" customWidth="1"/>
    <col min="4102" max="4102" width="12.140625" style="278" customWidth="1"/>
    <col min="4103" max="4103" width="10.28515625" style="278" customWidth="1"/>
    <col min="4104" max="4107" width="11.42578125" style="278"/>
    <col min="4108" max="4108" width="5" style="278" customWidth="1"/>
    <col min="4109" max="4109" width="11.42578125" style="278"/>
    <col min="4110" max="4110" width="3.28515625" style="278" customWidth="1"/>
    <col min="4111" max="4352" width="11.42578125" style="278"/>
    <col min="4353" max="4357" width="0.42578125" style="278" customWidth="1"/>
    <col min="4358" max="4358" width="12.140625" style="278" customWidth="1"/>
    <col min="4359" max="4359" width="10.28515625" style="278" customWidth="1"/>
    <col min="4360" max="4363" width="11.42578125" style="278"/>
    <col min="4364" max="4364" width="5" style="278" customWidth="1"/>
    <col min="4365" max="4365" width="11.42578125" style="278"/>
    <col min="4366" max="4366" width="3.28515625" style="278" customWidth="1"/>
    <col min="4367" max="4608" width="11.42578125" style="278"/>
    <col min="4609" max="4613" width="0.42578125" style="278" customWidth="1"/>
    <col min="4614" max="4614" width="12.140625" style="278" customWidth="1"/>
    <col min="4615" max="4615" width="10.28515625" style="278" customWidth="1"/>
    <col min="4616" max="4619" width="11.42578125" style="278"/>
    <col min="4620" max="4620" width="5" style="278" customWidth="1"/>
    <col min="4621" max="4621" width="11.42578125" style="278"/>
    <col min="4622" max="4622" width="3.28515625" style="278" customWidth="1"/>
    <col min="4623" max="4864" width="11.42578125" style="278"/>
    <col min="4865" max="4869" width="0.42578125" style="278" customWidth="1"/>
    <col min="4870" max="4870" width="12.140625" style="278" customWidth="1"/>
    <col min="4871" max="4871" width="10.28515625" style="278" customWidth="1"/>
    <col min="4872" max="4875" width="11.42578125" style="278"/>
    <col min="4876" max="4876" width="5" style="278" customWidth="1"/>
    <col min="4877" max="4877" width="11.42578125" style="278"/>
    <col min="4878" max="4878" width="3.28515625" style="278" customWidth="1"/>
    <col min="4879" max="5120" width="11.42578125" style="278"/>
    <col min="5121" max="5125" width="0.42578125" style="278" customWidth="1"/>
    <col min="5126" max="5126" width="12.140625" style="278" customWidth="1"/>
    <col min="5127" max="5127" width="10.28515625" style="278" customWidth="1"/>
    <col min="5128" max="5131" width="11.42578125" style="278"/>
    <col min="5132" max="5132" width="5" style="278" customWidth="1"/>
    <col min="5133" max="5133" width="11.42578125" style="278"/>
    <col min="5134" max="5134" width="3.28515625" style="278" customWidth="1"/>
    <col min="5135" max="5376" width="11.42578125" style="278"/>
    <col min="5377" max="5381" width="0.42578125" style="278" customWidth="1"/>
    <col min="5382" max="5382" width="12.140625" style="278" customWidth="1"/>
    <col min="5383" max="5383" width="10.28515625" style="278" customWidth="1"/>
    <col min="5384" max="5387" width="11.42578125" style="278"/>
    <col min="5388" max="5388" width="5" style="278" customWidth="1"/>
    <col min="5389" max="5389" width="11.42578125" style="278"/>
    <col min="5390" max="5390" width="3.28515625" style="278" customWidth="1"/>
    <col min="5391" max="5632" width="11.42578125" style="278"/>
    <col min="5633" max="5637" width="0.42578125" style="278" customWidth="1"/>
    <col min="5638" max="5638" width="12.140625" style="278" customWidth="1"/>
    <col min="5639" max="5639" width="10.28515625" style="278" customWidth="1"/>
    <col min="5640" max="5643" width="11.42578125" style="278"/>
    <col min="5644" max="5644" width="5" style="278" customWidth="1"/>
    <col min="5645" max="5645" width="11.42578125" style="278"/>
    <col min="5646" max="5646" width="3.28515625" style="278" customWidth="1"/>
    <col min="5647" max="5888" width="11.42578125" style="278"/>
    <col min="5889" max="5893" width="0.42578125" style="278" customWidth="1"/>
    <col min="5894" max="5894" width="12.140625" style="278" customWidth="1"/>
    <col min="5895" max="5895" width="10.28515625" style="278" customWidth="1"/>
    <col min="5896" max="5899" width="11.42578125" style="278"/>
    <col min="5900" max="5900" width="5" style="278" customWidth="1"/>
    <col min="5901" max="5901" width="11.42578125" style="278"/>
    <col min="5902" max="5902" width="3.28515625" style="278" customWidth="1"/>
    <col min="5903" max="6144" width="11.42578125" style="278"/>
    <col min="6145" max="6149" width="0.42578125" style="278" customWidth="1"/>
    <col min="6150" max="6150" width="12.140625" style="278" customWidth="1"/>
    <col min="6151" max="6151" width="10.28515625" style="278" customWidth="1"/>
    <col min="6152" max="6155" width="11.42578125" style="278"/>
    <col min="6156" max="6156" width="5" style="278" customWidth="1"/>
    <col min="6157" max="6157" width="11.42578125" style="278"/>
    <col min="6158" max="6158" width="3.28515625" style="278" customWidth="1"/>
    <col min="6159" max="6400" width="11.42578125" style="278"/>
    <col min="6401" max="6405" width="0.42578125" style="278" customWidth="1"/>
    <col min="6406" max="6406" width="12.140625" style="278" customWidth="1"/>
    <col min="6407" max="6407" width="10.28515625" style="278" customWidth="1"/>
    <col min="6408" max="6411" width="11.42578125" style="278"/>
    <col min="6412" max="6412" width="5" style="278" customWidth="1"/>
    <col min="6413" max="6413" width="11.42578125" style="278"/>
    <col min="6414" max="6414" width="3.28515625" style="278" customWidth="1"/>
    <col min="6415" max="6656" width="11.42578125" style="278"/>
    <col min="6657" max="6661" width="0.42578125" style="278" customWidth="1"/>
    <col min="6662" max="6662" width="12.140625" style="278" customWidth="1"/>
    <col min="6663" max="6663" width="10.28515625" style="278" customWidth="1"/>
    <col min="6664" max="6667" width="11.42578125" style="278"/>
    <col min="6668" max="6668" width="5" style="278" customWidth="1"/>
    <col min="6669" max="6669" width="11.42578125" style="278"/>
    <col min="6670" max="6670" width="3.28515625" style="278" customWidth="1"/>
    <col min="6671" max="6912" width="11.42578125" style="278"/>
    <col min="6913" max="6917" width="0.42578125" style="278" customWidth="1"/>
    <col min="6918" max="6918" width="12.140625" style="278" customWidth="1"/>
    <col min="6919" max="6919" width="10.28515625" style="278" customWidth="1"/>
    <col min="6920" max="6923" width="11.42578125" style="278"/>
    <col min="6924" max="6924" width="5" style="278" customWidth="1"/>
    <col min="6925" max="6925" width="11.42578125" style="278"/>
    <col min="6926" max="6926" width="3.28515625" style="278" customWidth="1"/>
    <col min="6927" max="7168" width="11.42578125" style="278"/>
    <col min="7169" max="7173" width="0.42578125" style="278" customWidth="1"/>
    <col min="7174" max="7174" width="12.140625" style="278" customWidth="1"/>
    <col min="7175" max="7175" width="10.28515625" style="278" customWidth="1"/>
    <col min="7176" max="7179" width="11.42578125" style="278"/>
    <col min="7180" max="7180" width="5" style="278" customWidth="1"/>
    <col min="7181" max="7181" width="11.42578125" style="278"/>
    <col min="7182" max="7182" width="3.28515625" style="278" customWidth="1"/>
    <col min="7183" max="7424" width="11.42578125" style="278"/>
    <col min="7425" max="7429" width="0.42578125" style="278" customWidth="1"/>
    <col min="7430" max="7430" width="12.140625" style="278" customWidth="1"/>
    <col min="7431" max="7431" width="10.28515625" style="278" customWidth="1"/>
    <col min="7432" max="7435" width="11.42578125" style="278"/>
    <col min="7436" max="7436" width="5" style="278" customWidth="1"/>
    <col min="7437" max="7437" width="11.42578125" style="278"/>
    <col min="7438" max="7438" width="3.28515625" style="278" customWidth="1"/>
    <col min="7439" max="7680" width="11.42578125" style="278"/>
    <col min="7681" max="7685" width="0.42578125" style="278" customWidth="1"/>
    <col min="7686" max="7686" width="12.140625" style="278" customWidth="1"/>
    <col min="7687" max="7687" width="10.28515625" style="278" customWidth="1"/>
    <col min="7688" max="7691" width="11.42578125" style="278"/>
    <col min="7692" max="7692" width="5" style="278" customWidth="1"/>
    <col min="7693" max="7693" width="11.42578125" style="278"/>
    <col min="7694" max="7694" width="3.28515625" style="278" customWidth="1"/>
    <col min="7695" max="7936" width="11.42578125" style="278"/>
    <col min="7937" max="7941" width="0.42578125" style="278" customWidth="1"/>
    <col min="7942" max="7942" width="12.140625" style="278" customWidth="1"/>
    <col min="7943" max="7943" width="10.28515625" style="278" customWidth="1"/>
    <col min="7944" max="7947" width="11.42578125" style="278"/>
    <col min="7948" max="7948" width="5" style="278" customWidth="1"/>
    <col min="7949" max="7949" width="11.42578125" style="278"/>
    <col min="7950" max="7950" width="3.28515625" style="278" customWidth="1"/>
    <col min="7951" max="8192" width="11.42578125" style="278"/>
    <col min="8193" max="8197" width="0.42578125" style="278" customWidth="1"/>
    <col min="8198" max="8198" width="12.140625" style="278" customWidth="1"/>
    <col min="8199" max="8199" width="10.28515625" style="278" customWidth="1"/>
    <col min="8200" max="8203" width="11.42578125" style="278"/>
    <col min="8204" max="8204" width="5" style="278" customWidth="1"/>
    <col min="8205" max="8205" width="11.42578125" style="278"/>
    <col min="8206" max="8206" width="3.28515625" style="278" customWidth="1"/>
    <col min="8207" max="8448" width="11.42578125" style="278"/>
    <col min="8449" max="8453" width="0.42578125" style="278" customWidth="1"/>
    <col min="8454" max="8454" width="12.140625" style="278" customWidth="1"/>
    <col min="8455" max="8455" width="10.28515625" style="278" customWidth="1"/>
    <col min="8456" max="8459" width="11.42578125" style="278"/>
    <col min="8460" max="8460" width="5" style="278" customWidth="1"/>
    <col min="8461" max="8461" width="11.42578125" style="278"/>
    <col min="8462" max="8462" width="3.28515625" style="278" customWidth="1"/>
    <col min="8463" max="8704" width="11.42578125" style="278"/>
    <col min="8705" max="8709" width="0.42578125" style="278" customWidth="1"/>
    <col min="8710" max="8710" width="12.140625" style="278" customWidth="1"/>
    <col min="8711" max="8711" width="10.28515625" style="278" customWidth="1"/>
    <col min="8712" max="8715" width="11.42578125" style="278"/>
    <col min="8716" max="8716" width="5" style="278" customWidth="1"/>
    <col min="8717" max="8717" width="11.42578125" style="278"/>
    <col min="8718" max="8718" width="3.28515625" style="278" customWidth="1"/>
    <col min="8719" max="8960" width="11.42578125" style="278"/>
    <col min="8961" max="8965" width="0.42578125" style="278" customWidth="1"/>
    <col min="8966" max="8966" width="12.140625" style="278" customWidth="1"/>
    <col min="8967" max="8967" width="10.28515625" style="278" customWidth="1"/>
    <col min="8968" max="8971" width="11.42578125" style="278"/>
    <col min="8972" max="8972" width="5" style="278" customWidth="1"/>
    <col min="8973" max="8973" width="11.42578125" style="278"/>
    <col min="8974" max="8974" width="3.28515625" style="278" customWidth="1"/>
    <col min="8975" max="9216" width="11.42578125" style="278"/>
    <col min="9217" max="9221" width="0.42578125" style="278" customWidth="1"/>
    <col min="9222" max="9222" width="12.140625" style="278" customWidth="1"/>
    <col min="9223" max="9223" width="10.28515625" style="278" customWidth="1"/>
    <col min="9224" max="9227" width="11.42578125" style="278"/>
    <col min="9228" max="9228" width="5" style="278" customWidth="1"/>
    <col min="9229" max="9229" width="11.42578125" style="278"/>
    <col min="9230" max="9230" width="3.28515625" style="278" customWidth="1"/>
    <col min="9231" max="9472" width="11.42578125" style="278"/>
    <col min="9473" max="9477" width="0.42578125" style="278" customWidth="1"/>
    <col min="9478" max="9478" width="12.140625" style="278" customWidth="1"/>
    <col min="9479" max="9479" width="10.28515625" style="278" customWidth="1"/>
    <col min="9480" max="9483" width="11.42578125" style="278"/>
    <col min="9484" max="9484" width="5" style="278" customWidth="1"/>
    <col min="9485" max="9485" width="11.42578125" style="278"/>
    <col min="9486" max="9486" width="3.28515625" style="278" customWidth="1"/>
    <col min="9487" max="9728" width="11.42578125" style="278"/>
    <col min="9729" max="9733" width="0.42578125" style="278" customWidth="1"/>
    <col min="9734" max="9734" width="12.140625" style="278" customWidth="1"/>
    <col min="9735" max="9735" width="10.28515625" style="278" customWidth="1"/>
    <col min="9736" max="9739" width="11.42578125" style="278"/>
    <col min="9740" max="9740" width="5" style="278" customWidth="1"/>
    <col min="9741" max="9741" width="11.42578125" style="278"/>
    <col min="9742" max="9742" width="3.28515625" style="278" customWidth="1"/>
    <col min="9743" max="9984" width="11.42578125" style="278"/>
    <col min="9985" max="9989" width="0.42578125" style="278" customWidth="1"/>
    <col min="9990" max="9990" width="12.140625" style="278" customWidth="1"/>
    <col min="9991" max="9991" width="10.28515625" style="278" customWidth="1"/>
    <col min="9992" max="9995" width="11.42578125" style="278"/>
    <col min="9996" max="9996" width="5" style="278" customWidth="1"/>
    <col min="9997" max="9997" width="11.42578125" style="278"/>
    <col min="9998" max="9998" width="3.28515625" style="278" customWidth="1"/>
    <col min="9999" max="10240" width="11.42578125" style="278"/>
    <col min="10241" max="10245" width="0.42578125" style="278" customWidth="1"/>
    <col min="10246" max="10246" width="12.140625" style="278" customWidth="1"/>
    <col min="10247" max="10247" width="10.28515625" style="278" customWidth="1"/>
    <col min="10248" max="10251" width="11.42578125" style="278"/>
    <col min="10252" max="10252" width="5" style="278" customWidth="1"/>
    <col min="10253" max="10253" width="11.42578125" style="278"/>
    <col min="10254" max="10254" width="3.28515625" style="278" customWidth="1"/>
    <col min="10255" max="10496" width="11.42578125" style="278"/>
    <col min="10497" max="10501" width="0.42578125" style="278" customWidth="1"/>
    <col min="10502" max="10502" width="12.140625" style="278" customWidth="1"/>
    <col min="10503" max="10503" width="10.28515625" style="278" customWidth="1"/>
    <col min="10504" max="10507" width="11.42578125" style="278"/>
    <col min="10508" max="10508" width="5" style="278" customWidth="1"/>
    <col min="10509" max="10509" width="11.42578125" style="278"/>
    <col min="10510" max="10510" width="3.28515625" style="278" customWidth="1"/>
    <col min="10511" max="10752" width="11.42578125" style="278"/>
    <col min="10753" max="10757" width="0.42578125" style="278" customWidth="1"/>
    <col min="10758" max="10758" width="12.140625" style="278" customWidth="1"/>
    <col min="10759" max="10759" width="10.28515625" style="278" customWidth="1"/>
    <col min="10760" max="10763" width="11.42578125" style="278"/>
    <col min="10764" max="10764" width="5" style="278" customWidth="1"/>
    <col min="10765" max="10765" width="11.42578125" style="278"/>
    <col min="10766" max="10766" width="3.28515625" style="278" customWidth="1"/>
    <col min="10767" max="11008" width="11.42578125" style="278"/>
    <col min="11009" max="11013" width="0.42578125" style="278" customWidth="1"/>
    <col min="11014" max="11014" width="12.140625" style="278" customWidth="1"/>
    <col min="11015" max="11015" width="10.28515625" style="278" customWidth="1"/>
    <col min="11016" max="11019" width="11.42578125" style="278"/>
    <col min="11020" max="11020" width="5" style="278" customWidth="1"/>
    <col min="11021" max="11021" width="11.42578125" style="278"/>
    <col min="11022" max="11022" width="3.28515625" style="278" customWidth="1"/>
    <col min="11023" max="11264" width="11.42578125" style="278"/>
    <col min="11265" max="11269" width="0.42578125" style="278" customWidth="1"/>
    <col min="11270" max="11270" width="12.140625" style="278" customWidth="1"/>
    <col min="11271" max="11271" width="10.28515625" style="278" customWidth="1"/>
    <col min="11272" max="11275" width="11.42578125" style="278"/>
    <col min="11276" max="11276" width="5" style="278" customWidth="1"/>
    <col min="11277" max="11277" width="11.42578125" style="278"/>
    <col min="11278" max="11278" width="3.28515625" style="278" customWidth="1"/>
    <col min="11279" max="11520" width="11.42578125" style="278"/>
    <col min="11521" max="11525" width="0.42578125" style="278" customWidth="1"/>
    <col min="11526" max="11526" width="12.140625" style="278" customWidth="1"/>
    <col min="11527" max="11527" width="10.28515625" style="278" customWidth="1"/>
    <col min="11528" max="11531" width="11.42578125" style="278"/>
    <col min="11532" max="11532" width="5" style="278" customWidth="1"/>
    <col min="11533" max="11533" width="11.42578125" style="278"/>
    <col min="11534" max="11534" width="3.28515625" style="278" customWidth="1"/>
    <col min="11535" max="11776" width="11.42578125" style="278"/>
    <col min="11777" max="11781" width="0.42578125" style="278" customWidth="1"/>
    <col min="11782" max="11782" width="12.140625" style="278" customWidth="1"/>
    <col min="11783" max="11783" width="10.28515625" style="278" customWidth="1"/>
    <col min="11784" max="11787" width="11.42578125" style="278"/>
    <col min="11788" max="11788" width="5" style="278" customWidth="1"/>
    <col min="11789" max="11789" width="11.42578125" style="278"/>
    <col min="11790" max="11790" width="3.28515625" style="278" customWidth="1"/>
    <col min="11791" max="12032" width="11.42578125" style="278"/>
    <col min="12033" max="12037" width="0.42578125" style="278" customWidth="1"/>
    <col min="12038" max="12038" width="12.140625" style="278" customWidth="1"/>
    <col min="12039" max="12039" width="10.28515625" style="278" customWidth="1"/>
    <col min="12040" max="12043" width="11.42578125" style="278"/>
    <col min="12044" max="12044" width="5" style="278" customWidth="1"/>
    <col min="12045" max="12045" width="11.42578125" style="278"/>
    <col min="12046" max="12046" width="3.28515625" style="278" customWidth="1"/>
    <col min="12047" max="12288" width="11.42578125" style="278"/>
    <col min="12289" max="12293" width="0.42578125" style="278" customWidth="1"/>
    <col min="12294" max="12294" width="12.140625" style="278" customWidth="1"/>
    <col min="12295" max="12295" width="10.28515625" style="278" customWidth="1"/>
    <col min="12296" max="12299" width="11.42578125" style="278"/>
    <col min="12300" max="12300" width="5" style="278" customWidth="1"/>
    <col min="12301" max="12301" width="11.42578125" style="278"/>
    <col min="12302" max="12302" width="3.28515625" style="278" customWidth="1"/>
    <col min="12303" max="12544" width="11.42578125" style="278"/>
    <col min="12545" max="12549" width="0.42578125" style="278" customWidth="1"/>
    <col min="12550" max="12550" width="12.140625" style="278" customWidth="1"/>
    <col min="12551" max="12551" width="10.28515625" style="278" customWidth="1"/>
    <col min="12552" max="12555" width="11.42578125" style="278"/>
    <col min="12556" max="12556" width="5" style="278" customWidth="1"/>
    <col min="12557" max="12557" width="11.42578125" style="278"/>
    <col min="12558" max="12558" width="3.28515625" style="278" customWidth="1"/>
    <col min="12559" max="12800" width="11.42578125" style="278"/>
    <col min="12801" max="12805" width="0.42578125" style="278" customWidth="1"/>
    <col min="12806" max="12806" width="12.140625" style="278" customWidth="1"/>
    <col min="12807" max="12807" width="10.28515625" style="278" customWidth="1"/>
    <col min="12808" max="12811" width="11.42578125" style="278"/>
    <col min="12812" max="12812" width="5" style="278" customWidth="1"/>
    <col min="12813" max="12813" width="11.42578125" style="278"/>
    <col min="12814" max="12814" width="3.28515625" style="278" customWidth="1"/>
    <col min="12815" max="13056" width="11.42578125" style="278"/>
    <col min="13057" max="13061" width="0.42578125" style="278" customWidth="1"/>
    <col min="13062" max="13062" width="12.140625" style="278" customWidth="1"/>
    <col min="13063" max="13063" width="10.28515625" style="278" customWidth="1"/>
    <col min="13064" max="13067" width="11.42578125" style="278"/>
    <col min="13068" max="13068" width="5" style="278" customWidth="1"/>
    <col min="13069" max="13069" width="11.42578125" style="278"/>
    <col min="13070" max="13070" width="3.28515625" style="278" customWidth="1"/>
    <col min="13071" max="13312" width="11.42578125" style="278"/>
    <col min="13313" max="13317" width="0.42578125" style="278" customWidth="1"/>
    <col min="13318" max="13318" width="12.140625" style="278" customWidth="1"/>
    <col min="13319" max="13319" width="10.28515625" style="278" customWidth="1"/>
    <col min="13320" max="13323" width="11.42578125" style="278"/>
    <col min="13324" max="13324" width="5" style="278" customWidth="1"/>
    <col min="13325" max="13325" width="11.42578125" style="278"/>
    <col min="13326" max="13326" width="3.28515625" style="278" customWidth="1"/>
    <col min="13327" max="13568" width="11.42578125" style="278"/>
    <col min="13569" max="13573" width="0.42578125" style="278" customWidth="1"/>
    <col min="13574" max="13574" width="12.140625" style="278" customWidth="1"/>
    <col min="13575" max="13575" width="10.28515625" style="278" customWidth="1"/>
    <col min="13576" max="13579" width="11.42578125" style="278"/>
    <col min="13580" max="13580" width="5" style="278" customWidth="1"/>
    <col min="13581" max="13581" width="11.42578125" style="278"/>
    <col min="13582" max="13582" width="3.28515625" style="278" customWidth="1"/>
    <col min="13583" max="13824" width="11.42578125" style="278"/>
    <col min="13825" max="13829" width="0.42578125" style="278" customWidth="1"/>
    <col min="13830" max="13830" width="12.140625" style="278" customWidth="1"/>
    <col min="13831" max="13831" width="10.28515625" style="278" customWidth="1"/>
    <col min="13832" max="13835" width="11.42578125" style="278"/>
    <col min="13836" max="13836" width="5" style="278" customWidth="1"/>
    <col min="13837" max="13837" width="11.42578125" style="278"/>
    <col min="13838" max="13838" width="3.28515625" style="278" customWidth="1"/>
    <col min="13839" max="14080" width="11.42578125" style="278"/>
    <col min="14081" max="14085" width="0.42578125" style="278" customWidth="1"/>
    <col min="14086" max="14086" width="12.140625" style="278" customWidth="1"/>
    <col min="14087" max="14087" width="10.28515625" style="278" customWidth="1"/>
    <col min="14088" max="14091" width="11.42578125" style="278"/>
    <col min="14092" max="14092" width="5" style="278" customWidth="1"/>
    <col min="14093" max="14093" width="11.42578125" style="278"/>
    <col min="14094" max="14094" width="3.28515625" style="278" customWidth="1"/>
    <col min="14095" max="14336" width="11.42578125" style="278"/>
    <col min="14337" max="14341" width="0.42578125" style="278" customWidth="1"/>
    <col min="14342" max="14342" width="12.140625" style="278" customWidth="1"/>
    <col min="14343" max="14343" width="10.28515625" style="278" customWidth="1"/>
    <col min="14344" max="14347" width="11.42578125" style="278"/>
    <col min="14348" max="14348" width="5" style="278" customWidth="1"/>
    <col min="14349" max="14349" width="11.42578125" style="278"/>
    <col min="14350" max="14350" width="3.28515625" style="278" customWidth="1"/>
    <col min="14351" max="14592" width="11.42578125" style="278"/>
    <col min="14593" max="14597" width="0.42578125" style="278" customWidth="1"/>
    <col min="14598" max="14598" width="12.140625" style="278" customWidth="1"/>
    <col min="14599" max="14599" width="10.28515625" style="278" customWidth="1"/>
    <col min="14600" max="14603" width="11.42578125" style="278"/>
    <col min="14604" max="14604" width="5" style="278" customWidth="1"/>
    <col min="14605" max="14605" width="11.42578125" style="278"/>
    <col min="14606" max="14606" width="3.28515625" style="278" customWidth="1"/>
    <col min="14607" max="14848" width="11.42578125" style="278"/>
    <col min="14849" max="14853" width="0.42578125" style="278" customWidth="1"/>
    <col min="14854" max="14854" width="12.140625" style="278" customWidth="1"/>
    <col min="14855" max="14855" width="10.28515625" style="278" customWidth="1"/>
    <col min="14856" max="14859" width="11.42578125" style="278"/>
    <col min="14860" max="14860" width="5" style="278" customWidth="1"/>
    <col min="14861" max="14861" width="11.42578125" style="278"/>
    <col min="14862" max="14862" width="3.28515625" style="278" customWidth="1"/>
    <col min="14863" max="15104" width="11.42578125" style="278"/>
    <col min="15105" max="15109" width="0.42578125" style="278" customWidth="1"/>
    <col min="15110" max="15110" width="12.140625" style="278" customWidth="1"/>
    <col min="15111" max="15111" width="10.28515625" style="278" customWidth="1"/>
    <col min="15112" max="15115" width="11.42578125" style="278"/>
    <col min="15116" max="15116" width="5" style="278" customWidth="1"/>
    <col min="15117" max="15117" width="11.42578125" style="278"/>
    <col min="15118" max="15118" width="3.28515625" style="278" customWidth="1"/>
    <col min="15119" max="15360" width="11.42578125" style="278"/>
    <col min="15361" max="15365" width="0.42578125" style="278" customWidth="1"/>
    <col min="15366" max="15366" width="12.140625" style="278" customWidth="1"/>
    <col min="15367" max="15367" width="10.28515625" style="278" customWidth="1"/>
    <col min="15368" max="15371" width="11.42578125" style="278"/>
    <col min="15372" max="15372" width="5" style="278" customWidth="1"/>
    <col min="15373" max="15373" width="11.42578125" style="278"/>
    <col min="15374" max="15374" width="3.28515625" style="278" customWidth="1"/>
    <col min="15375" max="15616" width="11.42578125" style="278"/>
    <col min="15617" max="15621" width="0.42578125" style="278" customWidth="1"/>
    <col min="15622" max="15622" width="12.140625" style="278" customWidth="1"/>
    <col min="15623" max="15623" width="10.28515625" style="278" customWidth="1"/>
    <col min="15624" max="15627" width="11.42578125" style="278"/>
    <col min="15628" max="15628" width="5" style="278" customWidth="1"/>
    <col min="15629" max="15629" width="11.42578125" style="278"/>
    <col min="15630" max="15630" width="3.28515625" style="278" customWidth="1"/>
    <col min="15631" max="15872" width="11.42578125" style="278"/>
    <col min="15873" max="15877" width="0.42578125" style="278" customWidth="1"/>
    <col min="15878" max="15878" width="12.140625" style="278" customWidth="1"/>
    <col min="15879" max="15879" width="10.28515625" style="278" customWidth="1"/>
    <col min="15880" max="15883" width="11.42578125" style="278"/>
    <col min="15884" max="15884" width="5" style="278" customWidth="1"/>
    <col min="15885" max="15885" width="11.42578125" style="278"/>
    <col min="15886" max="15886" width="3.28515625" style="278" customWidth="1"/>
    <col min="15887" max="16128" width="11.42578125" style="278"/>
    <col min="16129" max="16133" width="0.42578125" style="278" customWidth="1"/>
    <col min="16134" max="16134" width="12.140625" style="278" customWidth="1"/>
    <col min="16135" max="16135" width="10.28515625" style="278" customWidth="1"/>
    <col min="16136" max="16139" width="11.42578125" style="278"/>
    <col min="16140" max="16140" width="5" style="278" customWidth="1"/>
    <col min="16141" max="16141" width="11.42578125" style="278"/>
    <col min="16142" max="16142" width="3.28515625" style="278" customWidth="1"/>
    <col min="16143" max="16384" width="11.42578125" style="278"/>
  </cols>
  <sheetData>
    <row r="1" spans="1:14">
      <c r="G1" s="260"/>
      <c r="H1" s="260"/>
      <c r="I1" s="260"/>
      <c r="J1" s="260"/>
      <c r="K1" s="260"/>
      <c r="L1" s="260"/>
      <c r="M1" s="260"/>
    </row>
    <row r="2" spans="1:14" s="261" customFormat="1">
      <c r="A2" s="236"/>
      <c r="B2" s="236"/>
      <c r="C2" s="236"/>
      <c r="D2" s="236"/>
      <c r="E2" s="260"/>
      <c r="F2" s="262" t="s">
        <v>775</v>
      </c>
      <c r="G2" s="262"/>
      <c r="H2" s="262"/>
      <c r="I2" s="262"/>
      <c r="J2" s="262"/>
      <c r="K2" s="262"/>
      <c r="L2" s="262"/>
      <c r="M2" s="262"/>
      <c r="N2" s="263"/>
    </row>
    <row r="3" spans="1:14" s="261" customFormat="1" ht="14.25" customHeight="1">
      <c r="A3" s="236" t="s">
        <v>16</v>
      </c>
      <c r="B3" s="26"/>
      <c r="C3" s="236"/>
      <c r="D3" s="236"/>
      <c r="E3" s="260"/>
      <c r="F3" s="262" t="s">
        <v>776</v>
      </c>
      <c r="G3" s="262"/>
      <c r="H3" s="262"/>
      <c r="I3" s="262"/>
      <c r="J3" s="262"/>
      <c r="K3" s="262"/>
      <c r="L3" s="262"/>
      <c r="M3" s="262"/>
      <c r="N3" s="263"/>
    </row>
    <row r="4" spans="1:14" s="261" customFormat="1" ht="14.25" customHeight="1">
      <c r="A4" s="236" t="s">
        <v>777</v>
      </c>
      <c r="B4" s="27">
        <f>SUM(C28:C161)</f>
        <v>13748</v>
      </c>
      <c r="C4" s="264">
        <f t="shared" ref="C4:C11" si="0">+B4/$B$13*100</f>
        <v>14.148545317951196</v>
      </c>
      <c r="D4" s="236" t="s">
        <v>777</v>
      </c>
      <c r="E4" s="260"/>
      <c r="F4" s="262" t="s">
        <v>778</v>
      </c>
      <c r="G4" s="262"/>
      <c r="H4" s="262"/>
      <c r="I4" s="262"/>
      <c r="J4" s="262"/>
      <c r="K4" s="262"/>
      <c r="L4" s="262"/>
      <c r="M4" s="262"/>
    </row>
    <row r="5" spans="1:14" s="261" customFormat="1" ht="14.25" customHeight="1">
      <c r="A5" s="27" t="str">
        <f>B27</f>
        <v>CHINA</v>
      </c>
      <c r="B5" s="27">
        <f>C27</f>
        <v>2123</v>
      </c>
      <c r="C5" s="264">
        <f t="shared" si="0"/>
        <v>2.1848531939198717</v>
      </c>
      <c r="D5" s="265" t="str">
        <f t="shared" ref="D5:D12" si="1">A5</f>
        <v>CHINA</v>
      </c>
      <c r="E5" s="260"/>
      <c r="F5" s="262"/>
      <c r="G5" s="266"/>
      <c r="H5" s="266"/>
      <c r="I5" s="266"/>
      <c r="J5" s="266"/>
      <c r="K5" s="266"/>
      <c r="L5" s="266"/>
      <c r="M5" s="266"/>
    </row>
    <row r="6" spans="1:14" ht="14.25" customHeight="1">
      <c r="A6" s="27" t="str">
        <f>B26</f>
        <v>PERÚ</v>
      </c>
      <c r="B6" s="27">
        <f>C26</f>
        <v>2236</v>
      </c>
      <c r="C6" s="264">
        <f t="shared" si="0"/>
        <v>2.3011454270394882</v>
      </c>
      <c r="D6" s="265" t="str">
        <f t="shared" si="1"/>
        <v>PERÚ</v>
      </c>
      <c r="G6" s="266"/>
      <c r="H6" s="266"/>
      <c r="I6" s="266"/>
      <c r="J6" s="266"/>
      <c r="K6" s="266"/>
      <c r="L6" s="266"/>
      <c r="M6" s="266"/>
      <c r="N6" s="263"/>
    </row>
    <row r="7" spans="1:14">
      <c r="A7" s="27" t="str">
        <f>B25</f>
        <v>CUBA</v>
      </c>
      <c r="B7" s="27">
        <f>C25</f>
        <v>2556</v>
      </c>
      <c r="C7" s="264">
        <f t="shared" si="0"/>
        <v>2.6304685650773396</v>
      </c>
      <c r="D7" s="265" t="str">
        <f t="shared" si="1"/>
        <v>CUBA</v>
      </c>
    </row>
    <row r="8" spans="1:14">
      <c r="A8" s="27" t="str">
        <f>B24</f>
        <v>PANAMÁ</v>
      </c>
      <c r="B8" s="27">
        <f>C24</f>
        <v>2631</v>
      </c>
      <c r="C8" s="264">
        <f t="shared" si="0"/>
        <v>2.7076536755549609</v>
      </c>
      <c r="D8" s="265" t="str">
        <f t="shared" si="1"/>
        <v>PANAMÁ</v>
      </c>
    </row>
    <row r="9" spans="1:14">
      <c r="A9" s="27" t="str">
        <f>B23</f>
        <v>VENEZUELA</v>
      </c>
      <c r="B9" s="27">
        <f>C23</f>
        <v>3312</v>
      </c>
      <c r="C9" s="264">
        <f t="shared" si="0"/>
        <v>3.4084944786917641</v>
      </c>
      <c r="D9" s="265" t="str">
        <f t="shared" si="1"/>
        <v>VENEZUELA</v>
      </c>
      <c r="E9" s="267"/>
    </row>
    <row r="10" spans="1:14">
      <c r="A10" s="27" t="str">
        <f>B22</f>
        <v>EL SALVADOR</v>
      </c>
      <c r="B10" s="27">
        <f>C22</f>
        <v>5177</v>
      </c>
      <c r="C10" s="264">
        <f t="shared" si="0"/>
        <v>5.3278308925686177</v>
      </c>
      <c r="D10" s="265" t="str">
        <f t="shared" si="1"/>
        <v>EL SALVADOR</v>
      </c>
    </row>
    <row r="11" spans="1:14">
      <c r="A11" s="27" t="str">
        <f>B21</f>
        <v>COLOMBIA</v>
      </c>
      <c r="B11" s="27">
        <f>C21</f>
        <v>10883</v>
      </c>
      <c r="C11" s="264">
        <f t="shared" si="0"/>
        <v>11.200074097706059</v>
      </c>
      <c r="D11" s="265" t="str">
        <f t="shared" si="1"/>
        <v>COLOMBIA</v>
      </c>
    </row>
    <row r="12" spans="1:14">
      <c r="A12" s="27" t="str">
        <f>B20</f>
        <v>NICARAGUA</v>
      </c>
      <c r="B12" s="27">
        <f>C20</f>
        <v>54503</v>
      </c>
      <c r="C12" s="264">
        <f>B12/$B$13*100</f>
        <v>56.090934351490709</v>
      </c>
      <c r="D12" s="265" t="str">
        <f t="shared" si="1"/>
        <v>NICARAGUA</v>
      </c>
    </row>
    <row r="13" spans="1:14">
      <c r="B13" s="268">
        <f>SUM(B4:B12)</f>
        <v>97169</v>
      </c>
      <c r="C13" s="269">
        <f>SUM(C4:C12)</f>
        <v>100</v>
      </c>
    </row>
    <row r="15" spans="1:14">
      <c r="A15" s="236" t="s">
        <v>779</v>
      </c>
    </row>
    <row r="16" spans="1:14">
      <c r="A16" s="236" t="s">
        <v>780</v>
      </c>
    </row>
    <row r="17" spans="2:6">
      <c r="B17" s="271"/>
    </row>
    <row r="18" spans="2:6">
      <c r="B18" s="273"/>
    </row>
    <row r="19" spans="2:6" ht="12.75" customHeight="1">
      <c r="B19" s="274" t="s">
        <v>781</v>
      </c>
      <c r="C19" s="28" t="s">
        <v>782</v>
      </c>
      <c r="D19" s="274"/>
    </row>
    <row r="20" spans="2:6" ht="12.75" customHeight="1">
      <c r="B20" s="274" t="s">
        <v>783</v>
      </c>
      <c r="C20" s="28">
        <v>54503</v>
      </c>
      <c r="D20" s="274"/>
    </row>
    <row r="21" spans="2:6" ht="12.75" customHeight="1">
      <c r="B21" s="236" t="s">
        <v>784</v>
      </c>
      <c r="C21" s="275">
        <v>10883</v>
      </c>
      <c r="D21" s="274"/>
    </row>
    <row r="22" spans="2:6" ht="12.75" customHeight="1">
      <c r="B22" s="274" t="s">
        <v>785</v>
      </c>
      <c r="C22" s="28">
        <v>5177</v>
      </c>
      <c r="D22" s="274"/>
      <c r="E22" s="208"/>
    </row>
    <row r="23" spans="2:6" ht="12.75" customHeight="1">
      <c r="B23" s="274" t="s">
        <v>786</v>
      </c>
      <c r="C23" s="28">
        <v>3312</v>
      </c>
      <c r="D23" s="274"/>
    </row>
    <row r="24" spans="2:6" ht="12.75" customHeight="1">
      <c r="B24" s="236" t="s">
        <v>787</v>
      </c>
      <c r="C24" s="275">
        <v>2631</v>
      </c>
      <c r="D24" s="274"/>
    </row>
    <row r="25" spans="2:6" ht="12.75" customHeight="1">
      <c r="B25" s="236" t="s">
        <v>788</v>
      </c>
      <c r="C25" s="275">
        <v>2556</v>
      </c>
      <c r="D25" s="274"/>
    </row>
    <row r="26" spans="2:6" ht="12.75" customHeight="1">
      <c r="B26" s="236" t="s">
        <v>789</v>
      </c>
      <c r="C26" s="275">
        <v>2236</v>
      </c>
      <c r="D26" s="274"/>
    </row>
    <row r="27" spans="2:6" ht="12.75" customHeight="1">
      <c r="B27" s="236" t="s">
        <v>790</v>
      </c>
      <c r="C27" s="275">
        <v>2123</v>
      </c>
      <c r="F27" s="276" t="s">
        <v>791</v>
      </c>
    </row>
    <row r="28" spans="2:6" ht="12.75" customHeight="1">
      <c r="B28" s="236" t="s">
        <v>792</v>
      </c>
      <c r="C28" s="275">
        <v>1877</v>
      </c>
    </row>
    <row r="29" spans="2:6" s="261" customFormat="1" ht="12" customHeight="1">
      <c r="B29" s="274" t="s">
        <v>793</v>
      </c>
      <c r="C29" s="28">
        <v>1812</v>
      </c>
      <c r="D29" s="236"/>
      <c r="E29" s="260"/>
      <c r="F29" s="260"/>
    </row>
    <row r="30" spans="2:6" ht="12.75" customHeight="1">
      <c r="B30" s="274" t="s">
        <v>794</v>
      </c>
      <c r="C30" s="28">
        <v>1550</v>
      </c>
    </row>
    <row r="31" spans="2:6" ht="12.75" customHeight="1">
      <c r="B31" s="236" t="s">
        <v>795</v>
      </c>
      <c r="C31" s="275">
        <v>883</v>
      </c>
    </row>
    <row r="32" spans="2:6" ht="12.75" customHeight="1">
      <c r="B32" s="236" t="s">
        <v>796</v>
      </c>
      <c r="C32" s="275">
        <v>751</v>
      </c>
    </row>
    <row r="33" spans="2:3" ht="12.75" customHeight="1">
      <c r="B33" s="274" t="s">
        <v>797</v>
      </c>
      <c r="C33" s="28">
        <v>591</v>
      </c>
    </row>
    <row r="34" spans="2:3" ht="12.75" customHeight="1">
      <c r="B34" s="274" t="s">
        <v>798</v>
      </c>
      <c r="C34" s="28">
        <v>579</v>
      </c>
    </row>
    <row r="35" spans="2:3" ht="12.75" customHeight="1">
      <c r="B35" s="236" t="s">
        <v>799</v>
      </c>
      <c r="C35" s="275">
        <v>561</v>
      </c>
    </row>
    <row r="36" spans="2:3" ht="12.75" customHeight="1">
      <c r="B36" s="236" t="s">
        <v>800</v>
      </c>
      <c r="C36" s="275">
        <v>532</v>
      </c>
    </row>
    <row r="37" spans="2:3" ht="12.75" customHeight="1">
      <c r="B37" s="236" t="s">
        <v>801</v>
      </c>
      <c r="C37" s="275">
        <v>529</v>
      </c>
    </row>
    <row r="38" spans="2:3" ht="12.75" customHeight="1">
      <c r="B38" s="236" t="s">
        <v>802</v>
      </c>
      <c r="C38" s="275">
        <v>339</v>
      </c>
    </row>
    <row r="39" spans="2:3" ht="12.75" customHeight="1">
      <c r="B39" s="274" t="s">
        <v>803</v>
      </c>
      <c r="C39" s="28">
        <v>237</v>
      </c>
    </row>
    <row r="40" spans="2:3" ht="12.75" customHeight="1">
      <c r="B40" s="236" t="s">
        <v>804</v>
      </c>
      <c r="C40" s="275">
        <v>228</v>
      </c>
    </row>
    <row r="41" spans="2:3" ht="12.75" customHeight="1">
      <c r="B41" s="236" t="s">
        <v>805</v>
      </c>
      <c r="C41" s="275">
        <v>215</v>
      </c>
    </row>
    <row r="42" spans="2:3" ht="12.75" customHeight="1">
      <c r="B42" s="236" t="s">
        <v>806</v>
      </c>
      <c r="C42" s="275">
        <v>189</v>
      </c>
    </row>
    <row r="43" spans="2:3" ht="12.75" customHeight="1">
      <c r="B43" s="236" t="s">
        <v>807</v>
      </c>
      <c r="C43" s="275">
        <v>176</v>
      </c>
    </row>
    <row r="44" spans="2:3" ht="12.75" customHeight="1">
      <c r="B44" s="236" t="s">
        <v>808</v>
      </c>
      <c r="C44" s="275">
        <v>175</v>
      </c>
    </row>
    <row r="45" spans="2:3" ht="12.75" customHeight="1">
      <c r="B45" s="236" t="s">
        <v>809</v>
      </c>
      <c r="C45" s="275">
        <v>174</v>
      </c>
    </row>
    <row r="46" spans="2:3" ht="12.75" customHeight="1">
      <c r="B46" s="236" t="s">
        <v>810</v>
      </c>
      <c r="C46" s="275">
        <v>165</v>
      </c>
    </row>
    <row r="47" spans="2:3" ht="12.75" customHeight="1">
      <c r="B47" s="236" t="s">
        <v>811</v>
      </c>
      <c r="C47" s="275">
        <v>136</v>
      </c>
    </row>
    <row r="48" spans="2:3" ht="12.75" customHeight="1">
      <c r="B48" s="274" t="s">
        <v>812</v>
      </c>
      <c r="C48" s="28">
        <v>101</v>
      </c>
    </row>
    <row r="49" spans="2:3" ht="12.75" customHeight="1">
      <c r="B49" s="236" t="s">
        <v>813</v>
      </c>
      <c r="C49" s="275">
        <v>99</v>
      </c>
    </row>
    <row r="50" spans="2:3" ht="12.75" customHeight="1">
      <c r="B50" s="236" t="s">
        <v>814</v>
      </c>
      <c r="C50" s="275">
        <v>90</v>
      </c>
    </row>
    <row r="51" spans="2:3" ht="12.75" customHeight="1">
      <c r="B51" s="236" t="s">
        <v>815</v>
      </c>
      <c r="C51" s="275">
        <v>88</v>
      </c>
    </row>
    <row r="52" spans="2:3" ht="12.75" customHeight="1">
      <c r="B52" s="236" t="s">
        <v>816</v>
      </c>
      <c r="C52" s="275">
        <v>83</v>
      </c>
    </row>
    <row r="53" spans="2:3" ht="12.75" customHeight="1">
      <c r="B53" s="236" t="s">
        <v>817</v>
      </c>
      <c r="C53" s="275">
        <v>83</v>
      </c>
    </row>
    <row r="54" spans="2:3" ht="12.75" customHeight="1">
      <c r="B54" s="236" t="s">
        <v>818</v>
      </c>
      <c r="C54" s="275">
        <v>73</v>
      </c>
    </row>
    <row r="55" spans="2:3" ht="12.75" customHeight="1">
      <c r="B55" s="236" t="s">
        <v>819</v>
      </c>
      <c r="C55" s="275">
        <v>72</v>
      </c>
    </row>
    <row r="56" spans="2:3" ht="12.75" customHeight="1">
      <c r="B56" s="236" t="s">
        <v>820</v>
      </c>
      <c r="C56" s="275">
        <v>69</v>
      </c>
    </row>
    <row r="57" spans="2:3" ht="12.75" customHeight="1">
      <c r="B57" s="236" t="s">
        <v>821</v>
      </c>
      <c r="C57" s="275">
        <v>66</v>
      </c>
    </row>
    <row r="58" spans="2:3" ht="12.75" customHeight="1">
      <c r="B58" s="274" t="s">
        <v>822</v>
      </c>
      <c r="C58" s="28">
        <v>62</v>
      </c>
    </row>
    <row r="59" spans="2:3" ht="12.75" customHeight="1">
      <c r="B59" s="236" t="s">
        <v>823</v>
      </c>
      <c r="C59" s="275">
        <v>62</v>
      </c>
    </row>
    <row r="60" spans="2:3" ht="12.75" customHeight="1">
      <c r="B60" s="236" t="s">
        <v>824</v>
      </c>
      <c r="C60" s="275">
        <v>61</v>
      </c>
    </row>
    <row r="61" spans="2:3" ht="12.75" customHeight="1">
      <c r="B61" s="236" t="s">
        <v>825</v>
      </c>
      <c r="C61" s="275">
        <v>53</v>
      </c>
    </row>
    <row r="62" spans="2:3" ht="12.75" customHeight="1">
      <c r="B62" s="236" t="s">
        <v>826</v>
      </c>
      <c r="C62" s="275">
        <v>51</v>
      </c>
    </row>
    <row r="63" spans="2:3" ht="12.75" customHeight="1">
      <c r="B63" s="236" t="s">
        <v>827</v>
      </c>
      <c r="C63" s="275">
        <v>51</v>
      </c>
    </row>
    <row r="64" spans="2:3" ht="12.75" customHeight="1">
      <c r="B64" s="236" t="s">
        <v>828</v>
      </c>
      <c r="C64" s="275">
        <v>51</v>
      </c>
    </row>
    <row r="65" spans="2:3" ht="12.75" customHeight="1">
      <c r="B65" s="236" t="s">
        <v>829</v>
      </c>
      <c r="C65" s="275">
        <v>48</v>
      </c>
    </row>
    <row r="66" spans="2:3" ht="12.75" customHeight="1">
      <c r="B66" s="236" t="s">
        <v>830</v>
      </c>
      <c r="C66" s="275">
        <v>38</v>
      </c>
    </row>
    <row r="67" spans="2:3" ht="12.75" customHeight="1">
      <c r="B67" s="236" t="s">
        <v>831</v>
      </c>
      <c r="C67" s="275">
        <v>37</v>
      </c>
    </row>
    <row r="68" spans="2:3" ht="12.75" customHeight="1">
      <c r="B68" s="274" t="s">
        <v>832</v>
      </c>
      <c r="C68" s="28">
        <v>36</v>
      </c>
    </row>
    <row r="69" spans="2:3" ht="12.75" customHeight="1">
      <c r="B69" s="236" t="s">
        <v>833</v>
      </c>
      <c r="C69" s="275">
        <v>33</v>
      </c>
    </row>
    <row r="70" spans="2:3" ht="12.75" customHeight="1">
      <c r="B70" s="274" t="s">
        <v>834</v>
      </c>
      <c r="C70" s="28">
        <v>29</v>
      </c>
    </row>
    <row r="71" spans="2:3" ht="12.75" customHeight="1">
      <c r="B71" s="236" t="s">
        <v>835</v>
      </c>
      <c r="C71" s="275">
        <v>27</v>
      </c>
    </row>
    <row r="72" spans="2:3" ht="12.75" customHeight="1">
      <c r="B72" s="236" t="s">
        <v>836</v>
      </c>
      <c r="C72" s="275">
        <v>26</v>
      </c>
    </row>
    <row r="73" spans="2:3" ht="12.75" customHeight="1">
      <c r="B73" s="236" t="s">
        <v>837</v>
      </c>
      <c r="C73" s="275">
        <v>24</v>
      </c>
    </row>
    <row r="74" spans="2:3" ht="12.75" customHeight="1">
      <c r="B74" s="236" t="s">
        <v>838</v>
      </c>
      <c r="C74" s="275">
        <v>23</v>
      </c>
    </row>
    <row r="75" spans="2:3" ht="12.75" customHeight="1">
      <c r="B75" s="236" t="s">
        <v>839</v>
      </c>
      <c r="C75" s="275">
        <v>23</v>
      </c>
    </row>
    <row r="76" spans="2:3" ht="12.75" customHeight="1">
      <c r="B76" s="236" t="s">
        <v>840</v>
      </c>
      <c r="C76" s="275">
        <v>23</v>
      </c>
    </row>
    <row r="77" spans="2:3" ht="12.75" customHeight="1">
      <c r="B77" s="274" t="s">
        <v>841</v>
      </c>
      <c r="C77" s="28">
        <v>22</v>
      </c>
    </row>
    <row r="78" spans="2:3" ht="12.75" customHeight="1">
      <c r="B78" s="236" t="s">
        <v>842</v>
      </c>
      <c r="C78" s="275">
        <v>20</v>
      </c>
    </row>
    <row r="79" spans="2:3" ht="12.75" customHeight="1">
      <c r="B79" s="236" t="s">
        <v>843</v>
      </c>
      <c r="C79" s="275">
        <v>18</v>
      </c>
    </row>
    <row r="80" spans="2:3" ht="12.75" customHeight="1">
      <c r="B80" s="274" t="s">
        <v>844</v>
      </c>
      <c r="C80" s="28">
        <v>17</v>
      </c>
    </row>
    <row r="81" spans="2:3" ht="12.75" customHeight="1">
      <c r="B81" s="274" t="s">
        <v>845</v>
      </c>
      <c r="C81" s="28">
        <v>17</v>
      </c>
    </row>
    <row r="82" spans="2:3" ht="12.75" customHeight="1">
      <c r="B82" s="274" t="s">
        <v>846</v>
      </c>
      <c r="C82" s="28">
        <v>15</v>
      </c>
    </row>
    <row r="83" spans="2:3" ht="12.75" customHeight="1">
      <c r="B83" s="236" t="s">
        <v>847</v>
      </c>
      <c r="C83" s="275">
        <v>15</v>
      </c>
    </row>
    <row r="84" spans="2:3" ht="12.75" customHeight="1">
      <c r="B84" s="236" t="s">
        <v>848</v>
      </c>
      <c r="C84" s="275">
        <v>14</v>
      </c>
    </row>
    <row r="85" spans="2:3" ht="12.75" customHeight="1">
      <c r="B85" s="236" t="s">
        <v>849</v>
      </c>
      <c r="C85" s="275">
        <v>14</v>
      </c>
    </row>
    <row r="86" spans="2:3" ht="12.75" customHeight="1">
      <c r="B86" s="236" t="s">
        <v>850</v>
      </c>
      <c r="C86" s="275">
        <v>12</v>
      </c>
    </row>
    <row r="87" spans="2:3" ht="12.75" customHeight="1">
      <c r="B87" s="236" t="s">
        <v>851</v>
      </c>
      <c r="C87" s="275">
        <v>11</v>
      </c>
    </row>
    <row r="88" spans="2:3" ht="12.75" customHeight="1">
      <c r="B88" s="236" t="s">
        <v>852</v>
      </c>
      <c r="C88" s="275">
        <v>11</v>
      </c>
    </row>
    <row r="89" spans="2:3" ht="12.75" customHeight="1">
      <c r="B89" s="236" t="s">
        <v>853</v>
      </c>
      <c r="C89" s="275">
        <v>11</v>
      </c>
    </row>
    <row r="90" spans="2:3" ht="12.75" customHeight="1">
      <c r="B90" s="236" t="s">
        <v>854</v>
      </c>
      <c r="C90" s="275">
        <v>11</v>
      </c>
    </row>
    <row r="91" spans="2:3" ht="12.75" customHeight="1">
      <c r="B91" s="274" t="s">
        <v>855</v>
      </c>
      <c r="C91" s="28">
        <v>11</v>
      </c>
    </row>
    <row r="92" spans="2:3" ht="12.75" customHeight="1">
      <c r="B92" s="274" t="s">
        <v>856</v>
      </c>
      <c r="C92" s="28">
        <v>11</v>
      </c>
    </row>
    <row r="93" spans="2:3" ht="12.75" customHeight="1">
      <c r="B93" s="274" t="s">
        <v>857</v>
      </c>
      <c r="C93" s="28">
        <v>11</v>
      </c>
    </row>
    <row r="94" spans="2:3" ht="12.75" customHeight="1">
      <c r="B94" s="274" t="s">
        <v>858</v>
      </c>
      <c r="C94" s="28">
        <v>9</v>
      </c>
    </row>
    <row r="95" spans="2:3" ht="12.75" customHeight="1">
      <c r="B95" s="236" t="s">
        <v>859</v>
      </c>
      <c r="C95" s="275">
        <v>9</v>
      </c>
    </row>
    <row r="96" spans="2:3" ht="12.75" customHeight="1">
      <c r="B96" s="236" t="s">
        <v>860</v>
      </c>
      <c r="C96" s="275">
        <v>9</v>
      </c>
    </row>
    <row r="97" spans="2:3" ht="12.75" customHeight="1">
      <c r="B97" s="236" t="s">
        <v>861</v>
      </c>
      <c r="C97" s="275">
        <v>9</v>
      </c>
    </row>
    <row r="98" spans="2:3" ht="12.75" customHeight="1">
      <c r="B98" s="236" t="s">
        <v>862</v>
      </c>
      <c r="C98" s="275">
        <v>8</v>
      </c>
    </row>
    <row r="99" spans="2:3" ht="12.75" customHeight="1">
      <c r="B99" s="236" t="s">
        <v>863</v>
      </c>
      <c r="C99" s="275">
        <v>8</v>
      </c>
    </row>
    <row r="100" spans="2:3" ht="12.75" customHeight="1">
      <c r="B100" s="274" t="s">
        <v>864</v>
      </c>
      <c r="C100" s="28">
        <v>7</v>
      </c>
    </row>
    <row r="101" spans="2:3" ht="12.75" customHeight="1">
      <c r="B101" s="274" t="s">
        <v>865</v>
      </c>
      <c r="C101" s="28">
        <v>7</v>
      </c>
    </row>
    <row r="102" spans="2:3" ht="12.75" customHeight="1">
      <c r="B102" s="236" t="s">
        <v>866</v>
      </c>
      <c r="C102" s="275">
        <v>7</v>
      </c>
    </row>
    <row r="103" spans="2:3" ht="12.75" customHeight="1">
      <c r="B103" s="236" t="s">
        <v>867</v>
      </c>
      <c r="C103" s="275">
        <v>7</v>
      </c>
    </row>
    <row r="104" spans="2:3" ht="12.75" customHeight="1">
      <c r="B104" s="236" t="s">
        <v>868</v>
      </c>
      <c r="C104" s="275">
        <v>6</v>
      </c>
    </row>
    <row r="105" spans="2:3" ht="12.75" customHeight="1">
      <c r="B105" s="236" t="s">
        <v>869</v>
      </c>
      <c r="C105" s="275">
        <v>6</v>
      </c>
    </row>
    <row r="106" spans="2:3" ht="12.75" customHeight="1">
      <c r="B106" s="274" t="s">
        <v>870</v>
      </c>
      <c r="C106" s="28">
        <v>6</v>
      </c>
    </row>
    <row r="107" spans="2:3" ht="12.75" customHeight="1">
      <c r="B107" s="236" t="s">
        <v>871</v>
      </c>
      <c r="C107" s="275">
        <v>6</v>
      </c>
    </row>
    <row r="108" spans="2:3" ht="12.75" customHeight="1">
      <c r="B108" s="274" t="s">
        <v>872</v>
      </c>
      <c r="C108" s="28">
        <v>5</v>
      </c>
    </row>
    <row r="109" spans="2:3" ht="12.75" customHeight="1">
      <c r="B109" s="236" t="s">
        <v>873</v>
      </c>
      <c r="C109" s="275">
        <v>5</v>
      </c>
    </row>
    <row r="110" spans="2:3" ht="12.75" customHeight="1">
      <c r="B110" s="236" t="s">
        <v>874</v>
      </c>
      <c r="C110" s="275">
        <v>5</v>
      </c>
    </row>
    <row r="111" spans="2:3" ht="12.75" customHeight="1">
      <c r="B111" s="236" t="s">
        <v>875</v>
      </c>
      <c r="C111" s="236">
        <v>5</v>
      </c>
    </row>
    <row r="112" spans="2:3" ht="12.75" customHeight="1">
      <c r="B112" s="274" t="s">
        <v>876</v>
      </c>
      <c r="C112" s="28">
        <v>4</v>
      </c>
    </row>
    <row r="113" spans="2:3" ht="12.75" customHeight="1">
      <c r="B113" s="236" t="s">
        <v>877</v>
      </c>
      <c r="C113" s="275">
        <v>4</v>
      </c>
    </row>
    <row r="114" spans="2:3" ht="12.75" customHeight="1">
      <c r="B114" s="236" t="s">
        <v>878</v>
      </c>
      <c r="C114" s="275">
        <v>4</v>
      </c>
    </row>
    <row r="115" spans="2:3" ht="12.75" customHeight="1">
      <c r="B115" s="236" t="s">
        <v>879</v>
      </c>
      <c r="C115" s="275">
        <v>4</v>
      </c>
    </row>
    <row r="116" spans="2:3" ht="12.75" customHeight="1">
      <c r="B116" s="236" t="s">
        <v>880</v>
      </c>
      <c r="C116" s="275">
        <v>4</v>
      </c>
    </row>
    <row r="117" spans="2:3" ht="12.75" customHeight="1">
      <c r="B117" s="236" t="s">
        <v>881</v>
      </c>
      <c r="C117" s="275">
        <v>4</v>
      </c>
    </row>
    <row r="118" spans="2:3" ht="12.75" customHeight="1">
      <c r="B118" s="274" t="s">
        <v>882</v>
      </c>
      <c r="C118" s="28">
        <v>3</v>
      </c>
    </row>
    <row r="119" spans="2:3" ht="12.75" customHeight="1">
      <c r="B119" s="274" t="s">
        <v>883</v>
      </c>
      <c r="C119" s="28">
        <v>3</v>
      </c>
    </row>
    <row r="120" spans="2:3" ht="12.75" customHeight="1">
      <c r="B120" s="274" t="s">
        <v>884</v>
      </c>
      <c r="C120" s="28">
        <v>3</v>
      </c>
    </row>
    <row r="121" spans="2:3" ht="12.75" customHeight="1">
      <c r="B121" s="236" t="s">
        <v>885</v>
      </c>
      <c r="C121" s="275">
        <v>3</v>
      </c>
    </row>
    <row r="122" spans="2:3" ht="12.75" customHeight="1">
      <c r="B122" s="236" t="s">
        <v>886</v>
      </c>
      <c r="C122" s="275">
        <v>3</v>
      </c>
    </row>
    <row r="123" spans="2:3" ht="12.75" customHeight="1">
      <c r="B123" s="236" t="s">
        <v>887</v>
      </c>
      <c r="C123" s="275">
        <v>3</v>
      </c>
    </row>
    <row r="124" spans="2:3" ht="12.75" customHeight="1">
      <c r="B124" s="236" t="s">
        <v>888</v>
      </c>
      <c r="C124" s="275">
        <v>3</v>
      </c>
    </row>
    <row r="125" spans="2:3" ht="12.75" customHeight="1">
      <c r="B125" s="236" t="s">
        <v>889</v>
      </c>
      <c r="C125" s="275">
        <v>3</v>
      </c>
    </row>
    <row r="126" spans="2:3" ht="12.75" customHeight="1">
      <c r="B126" s="236" t="s">
        <v>890</v>
      </c>
      <c r="C126" s="275">
        <v>3</v>
      </c>
    </row>
    <row r="127" spans="2:3" ht="12.75" customHeight="1">
      <c r="B127" s="236" t="s">
        <v>891</v>
      </c>
      <c r="C127" s="275">
        <v>3</v>
      </c>
    </row>
    <row r="128" spans="2:3" ht="12.75" customHeight="1">
      <c r="B128" s="236" t="s">
        <v>892</v>
      </c>
      <c r="C128" s="275">
        <v>3</v>
      </c>
    </row>
    <row r="129" spans="2:3" ht="12.75" customHeight="1">
      <c r="B129" s="274" t="s">
        <v>893</v>
      </c>
      <c r="C129" s="28">
        <v>2</v>
      </c>
    </row>
    <row r="130" spans="2:3" ht="12.75" customHeight="1">
      <c r="B130" s="236" t="s">
        <v>894</v>
      </c>
      <c r="C130" s="275">
        <v>2</v>
      </c>
    </row>
    <row r="131" spans="2:3" ht="12.75" customHeight="1">
      <c r="B131" s="274" t="s">
        <v>895</v>
      </c>
      <c r="C131" s="28">
        <v>2</v>
      </c>
    </row>
    <row r="132" spans="2:3" ht="12.75" customHeight="1">
      <c r="B132" s="274" t="s">
        <v>896</v>
      </c>
      <c r="C132" s="28">
        <v>2</v>
      </c>
    </row>
    <row r="133" spans="2:3" ht="12.75" customHeight="1">
      <c r="B133" s="236" t="s">
        <v>897</v>
      </c>
      <c r="C133" s="275">
        <v>2</v>
      </c>
    </row>
    <row r="134" spans="2:3" ht="15">
      <c r="B134" s="236" t="s">
        <v>898</v>
      </c>
      <c r="C134" s="275">
        <v>2</v>
      </c>
    </row>
    <row r="135" spans="2:3" ht="15">
      <c r="B135" s="236" t="s">
        <v>899</v>
      </c>
      <c r="C135" s="275">
        <v>2</v>
      </c>
    </row>
    <row r="136" spans="2:3" ht="15">
      <c r="B136" s="236" t="s">
        <v>900</v>
      </c>
      <c r="C136" s="275">
        <v>2</v>
      </c>
    </row>
    <row r="137" spans="2:3" ht="15">
      <c r="B137" s="236" t="s">
        <v>901</v>
      </c>
      <c r="C137" s="275">
        <v>2</v>
      </c>
    </row>
    <row r="138" spans="2:3" ht="15">
      <c r="B138" s="236" t="s">
        <v>902</v>
      </c>
      <c r="C138" s="275">
        <v>2</v>
      </c>
    </row>
    <row r="139" spans="2:3" ht="15">
      <c r="B139" s="236" t="s">
        <v>903</v>
      </c>
      <c r="C139" s="275">
        <v>2</v>
      </c>
    </row>
    <row r="140" spans="2:3" ht="15">
      <c r="B140" s="236" t="s">
        <v>904</v>
      </c>
      <c r="C140" s="275">
        <v>2</v>
      </c>
    </row>
    <row r="141" spans="2:3" ht="15">
      <c r="B141" s="274" t="s">
        <v>905</v>
      </c>
      <c r="C141" s="28">
        <v>1</v>
      </c>
    </row>
    <row r="142" spans="2:3" ht="15">
      <c r="B142" s="274" t="s">
        <v>906</v>
      </c>
      <c r="C142" s="28">
        <v>1</v>
      </c>
    </row>
    <row r="143" spans="2:3" ht="15">
      <c r="B143" s="236" t="s">
        <v>907</v>
      </c>
      <c r="C143" s="275">
        <v>1</v>
      </c>
    </row>
    <row r="144" spans="2:3" ht="15">
      <c r="B144" s="274" t="s">
        <v>908</v>
      </c>
      <c r="C144" s="28">
        <v>1</v>
      </c>
    </row>
    <row r="145" spans="2:3" ht="15">
      <c r="B145" s="236" t="s">
        <v>909</v>
      </c>
      <c r="C145" s="275">
        <v>1</v>
      </c>
    </row>
    <row r="146" spans="2:3" ht="15">
      <c r="B146" s="236" t="s">
        <v>910</v>
      </c>
      <c r="C146" s="275">
        <v>1</v>
      </c>
    </row>
    <row r="147" spans="2:3" ht="15">
      <c r="B147" s="274" t="s">
        <v>911</v>
      </c>
      <c r="C147" s="28">
        <v>1</v>
      </c>
    </row>
    <row r="148" spans="2:3" ht="15">
      <c r="B148" s="274" t="s">
        <v>912</v>
      </c>
      <c r="C148" s="28">
        <v>1</v>
      </c>
    </row>
    <row r="149" spans="2:3" ht="15">
      <c r="B149" s="236" t="s">
        <v>913</v>
      </c>
      <c r="C149" s="275">
        <v>1</v>
      </c>
    </row>
    <row r="150" spans="2:3" ht="12.75" customHeight="1">
      <c r="B150" s="274" t="s">
        <v>914</v>
      </c>
      <c r="C150" s="28">
        <v>1</v>
      </c>
    </row>
    <row r="151" spans="2:3">
      <c r="B151" s="236" t="s">
        <v>915</v>
      </c>
      <c r="C151" s="275">
        <v>1</v>
      </c>
    </row>
    <row r="152" spans="2:3">
      <c r="B152" s="236" t="s">
        <v>916</v>
      </c>
      <c r="C152" s="275">
        <v>1</v>
      </c>
    </row>
    <row r="153" spans="2:3">
      <c r="B153" s="236" t="s">
        <v>917</v>
      </c>
      <c r="C153" s="275">
        <v>1</v>
      </c>
    </row>
    <row r="154" spans="2:3">
      <c r="B154" s="236" t="s">
        <v>918</v>
      </c>
      <c r="C154" s="275">
        <v>1</v>
      </c>
    </row>
    <row r="155" spans="2:3">
      <c r="B155" s="236" t="s">
        <v>919</v>
      </c>
      <c r="C155" s="275">
        <v>1</v>
      </c>
    </row>
    <row r="156" spans="2:3" ht="12.75" customHeight="1">
      <c r="B156" s="236" t="s">
        <v>920</v>
      </c>
      <c r="C156" s="275">
        <v>1</v>
      </c>
    </row>
    <row r="157" spans="2:3">
      <c r="B157" s="236" t="s">
        <v>921</v>
      </c>
      <c r="C157" s="275">
        <v>1</v>
      </c>
    </row>
    <row r="158" spans="2:3" ht="12.75" customHeight="1">
      <c r="B158" s="274" t="s">
        <v>922</v>
      </c>
      <c r="C158" s="28">
        <v>1</v>
      </c>
    </row>
    <row r="159" spans="2:3" ht="12.75" customHeight="1">
      <c r="B159" s="274" t="s">
        <v>923</v>
      </c>
      <c r="C159" s="28">
        <v>1</v>
      </c>
    </row>
    <row r="160" spans="2:3">
      <c r="B160" s="236" t="s">
        <v>924</v>
      </c>
      <c r="C160" s="275">
        <v>1</v>
      </c>
    </row>
    <row r="161" spans="2:3">
      <c r="B161" s="236" t="s">
        <v>925</v>
      </c>
      <c r="C161" s="275">
        <v>1</v>
      </c>
    </row>
  </sheetData>
  <autoFilter ref="B19:C19" xr:uid="{E335DF86-978C-4B49-AD46-812E8A061CE8}">
    <sortState xmlns:xlrd2="http://schemas.microsoft.com/office/spreadsheetml/2017/richdata2" ref="B20:C161">
      <sortCondition descending="1" ref="C19"/>
    </sortState>
  </autoFilter>
  <printOptions horizontalCentered="1" verticalCentered="1"/>
  <pageMargins left="0.39370078740157483" right="0.39370078740157483" top="0.78740157480314965" bottom="0.78740157480314965" header="0" footer="0.19685039370078741"/>
  <pageSetup scale="130" firstPageNumber="16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0D801-876C-4305-981B-0398DB4F3F9E}">
  <dimension ref="A2:J18"/>
  <sheetViews>
    <sheetView showGridLines="0" zoomScaleNormal="100" workbookViewId="0">
      <selection activeCell="G12" sqref="G12"/>
    </sheetView>
  </sheetViews>
  <sheetFormatPr baseColWidth="10" defaultRowHeight="12.75"/>
  <cols>
    <col min="1" max="1" width="11.7109375" style="30" customWidth="1"/>
    <col min="2" max="2" width="15.7109375" style="30" customWidth="1"/>
    <col min="3" max="3" width="1.85546875" style="30" customWidth="1"/>
    <col min="4" max="4" width="14.7109375" style="30" customWidth="1"/>
    <col min="5" max="5" width="12" style="30" customWidth="1"/>
    <col min="6" max="6" width="11.7109375" style="30" customWidth="1"/>
    <col min="7" max="8" width="9.5703125" style="30" customWidth="1"/>
    <col min="9" max="9" width="17.5703125" style="30" customWidth="1"/>
    <col min="10" max="10" width="11.42578125" style="30"/>
    <col min="11" max="11" width="13" style="30" bestFit="1" customWidth="1"/>
    <col min="12" max="256" width="11.42578125" style="30"/>
    <col min="257" max="257" width="11.7109375" style="30" customWidth="1"/>
    <col min="258" max="258" width="15.7109375" style="30" customWidth="1"/>
    <col min="259" max="259" width="1.85546875" style="30" customWidth="1"/>
    <col min="260" max="260" width="14.7109375" style="30" customWidth="1"/>
    <col min="261" max="261" width="12" style="30" customWidth="1"/>
    <col min="262" max="262" width="11.7109375" style="30" customWidth="1"/>
    <col min="263" max="264" width="9.5703125" style="30" customWidth="1"/>
    <col min="265" max="265" width="17.5703125" style="30" customWidth="1"/>
    <col min="266" max="266" width="11.42578125" style="30"/>
    <col min="267" max="267" width="13" style="30" bestFit="1" customWidth="1"/>
    <col min="268" max="512" width="11.42578125" style="30"/>
    <col min="513" max="513" width="11.7109375" style="30" customWidth="1"/>
    <col min="514" max="514" width="15.7109375" style="30" customWidth="1"/>
    <col min="515" max="515" width="1.85546875" style="30" customWidth="1"/>
    <col min="516" max="516" width="14.7109375" style="30" customWidth="1"/>
    <col min="517" max="517" width="12" style="30" customWidth="1"/>
    <col min="518" max="518" width="11.7109375" style="30" customWidth="1"/>
    <col min="519" max="520" width="9.5703125" style="30" customWidth="1"/>
    <col min="521" max="521" width="17.5703125" style="30" customWidth="1"/>
    <col min="522" max="522" width="11.42578125" style="30"/>
    <col min="523" max="523" width="13" style="30" bestFit="1" customWidth="1"/>
    <col min="524" max="768" width="11.42578125" style="30"/>
    <col min="769" max="769" width="11.7109375" style="30" customWidth="1"/>
    <col min="770" max="770" width="15.7109375" style="30" customWidth="1"/>
    <col min="771" max="771" width="1.85546875" style="30" customWidth="1"/>
    <col min="772" max="772" width="14.7109375" style="30" customWidth="1"/>
    <col min="773" max="773" width="12" style="30" customWidth="1"/>
    <col min="774" max="774" width="11.7109375" style="30" customWidth="1"/>
    <col min="775" max="776" width="9.5703125" style="30" customWidth="1"/>
    <col min="777" max="777" width="17.5703125" style="30" customWidth="1"/>
    <col min="778" max="778" width="11.42578125" style="30"/>
    <col min="779" max="779" width="13" style="30" bestFit="1" customWidth="1"/>
    <col min="780" max="1024" width="11.42578125" style="30"/>
    <col min="1025" max="1025" width="11.7109375" style="30" customWidth="1"/>
    <col min="1026" max="1026" width="15.7109375" style="30" customWidth="1"/>
    <col min="1027" max="1027" width="1.85546875" style="30" customWidth="1"/>
    <col min="1028" max="1028" width="14.7109375" style="30" customWidth="1"/>
    <col min="1029" max="1029" width="12" style="30" customWidth="1"/>
    <col min="1030" max="1030" width="11.7109375" style="30" customWidth="1"/>
    <col min="1031" max="1032" width="9.5703125" style="30" customWidth="1"/>
    <col min="1033" max="1033" width="17.5703125" style="30" customWidth="1"/>
    <col min="1034" max="1034" width="11.42578125" style="30"/>
    <col min="1035" max="1035" width="13" style="30" bestFit="1" customWidth="1"/>
    <col min="1036" max="1280" width="11.42578125" style="30"/>
    <col min="1281" max="1281" width="11.7109375" style="30" customWidth="1"/>
    <col min="1282" max="1282" width="15.7109375" style="30" customWidth="1"/>
    <col min="1283" max="1283" width="1.85546875" style="30" customWidth="1"/>
    <col min="1284" max="1284" width="14.7109375" style="30" customWidth="1"/>
    <col min="1285" max="1285" width="12" style="30" customWidth="1"/>
    <col min="1286" max="1286" width="11.7109375" style="30" customWidth="1"/>
    <col min="1287" max="1288" width="9.5703125" style="30" customWidth="1"/>
    <col min="1289" max="1289" width="17.5703125" style="30" customWidth="1"/>
    <col min="1290" max="1290" width="11.42578125" style="30"/>
    <col min="1291" max="1291" width="13" style="30" bestFit="1" customWidth="1"/>
    <col min="1292" max="1536" width="11.42578125" style="30"/>
    <col min="1537" max="1537" width="11.7109375" style="30" customWidth="1"/>
    <col min="1538" max="1538" width="15.7109375" style="30" customWidth="1"/>
    <col min="1539" max="1539" width="1.85546875" style="30" customWidth="1"/>
    <col min="1540" max="1540" width="14.7109375" style="30" customWidth="1"/>
    <col min="1541" max="1541" width="12" style="30" customWidth="1"/>
    <col min="1542" max="1542" width="11.7109375" style="30" customWidth="1"/>
    <col min="1543" max="1544" width="9.5703125" style="30" customWidth="1"/>
    <col min="1545" max="1545" width="17.5703125" style="30" customWidth="1"/>
    <col min="1546" max="1546" width="11.42578125" style="30"/>
    <col min="1547" max="1547" width="13" style="30" bestFit="1" customWidth="1"/>
    <col min="1548" max="1792" width="11.42578125" style="30"/>
    <col min="1793" max="1793" width="11.7109375" style="30" customWidth="1"/>
    <col min="1794" max="1794" width="15.7109375" style="30" customWidth="1"/>
    <col min="1795" max="1795" width="1.85546875" style="30" customWidth="1"/>
    <col min="1796" max="1796" width="14.7109375" style="30" customWidth="1"/>
    <col min="1797" max="1797" width="12" style="30" customWidth="1"/>
    <col min="1798" max="1798" width="11.7109375" style="30" customWidth="1"/>
    <col min="1799" max="1800" width="9.5703125" style="30" customWidth="1"/>
    <col min="1801" max="1801" width="17.5703125" style="30" customWidth="1"/>
    <col min="1802" max="1802" width="11.42578125" style="30"/>
    <col min="1803" max="1803" width="13" style="30" bestFit="1" customWidth="1"/>
    <col min="1804" max="2048" width="11.42578125" style="30"/>
    <col min="2049" max="2049" width="11.7109375" style="30" customWidth="1"/>
    <col min="2050" max="2050" width="15.7109375" style="30" customWidth="1"/>
    <col min="2051" max="2051" width="1.85546875" style="30" customWidth="1"/>
    <col min="2052" max="2052" width="14.7109375" style="30" customWidth="1"/>
    <col min="2053" max="2053" width="12" style="30" customWidth="1"/>
    <col min="2054" max="2054" width="11.7109375" style="30" customWidth="1"/>
    <col min="2055" max="2056" width="9.5703125" style="30" customWidth="1"/>
    <col min="2057" max="2057" width="17.5703125" style="30" customWidth="1"/>
    <col min="2058" max="2058" width="11.42578125" style="30"/>
    <col min="2059" max="2059" width="13" style="30" bestFit="1" customWidth="1"/>
    <col min="2060" max="2304" width="11.42578125" style="30"/>
    <col min="2305" max="2305" width="11.7109375" style="30" customWidth="1"/>
    <col min="2306" max="2306" width="15.7109375" style="30" customWidth="1"/>
    <col min="2307" max="2307" width="1.85546875" style="30" customWidth="1"/>
    <col min="2308" max="2308" width="14.7109375" style="30" customWidth="1"/>
    <col min="2309" max="2309" width="12" style="30" customWidth="1"/>
    <col min="2310" max="2310" width="11.7109375" style="30" customWidth="1"/>
    <col min="2311" max="2312" width="9.5703125" style="30" customWidth="1"/>
    <col min="2313" max="2313" width="17.5703125" style="30" customWidth="1"/>
    <col min="2314" max="2314" width="11.42578125" style="30"/>
    <col min="2315" max="2315" width="13" style="30" bestFit="1" customWidth="1"/>
    <col min="2316" max="2560" width="11.42578125" style="30"/>
    <col min="2561" max="2561" width="11.7109375" style="30" customWidth="1"/>
    <col min="2562" max="2562" width="15.7109375" style="30" customWidth="1"/>
    <col min="2563" max="2563" width="1.85546875" style="30" customWidth="1"/>
    <col min="2564" max="2564" width="14.7109375" style="30" customWidth="1"/>
    <col min="2565" max="2565" width="12" style="30" customWidth="1"/>
    <col min="2566" max="2566" width="11.7109375" style="30" customWidth="1"/>
    <col min="2567" max="2568" width="9.5703125" style="30" customWidth="1"/>
    <col min="2569" max="2569" width="17.5703125" style="30" customWidth="1"/>
    <col min="2570" max="2570" width="11.42578125" style="30"/>
    <col min="2571" max="2571" width="13" style="30" bestFit="1" customWidth="1"/>
    <col min="2572" max="2816" width="11.42578125" style="30"/>
    <col min="2817" max="2817" width="11.7109375" style="30" customWidth="1"/>
    <col min="2818" max="2818" width="15.7109375" style="30" customWidth="1"/>
    <col min="2819" max="2819" width="1.85546875" style="30" customWidth="1"/>
    <col min="2820" max="2820" width="14.7109375" style="30" customWidth="1"/>
    <col min="2821" max="2821" width="12" style="30" customWidth="1"/>
    <col min="2822" max="2822" width="11.7109375" style="30" customWidth="1"/>
    <col min="2823" max="2824" width="9.5703125" style="30" customWidth="1"/>
    <col min="2825" max="2825" width="17.5703125" style="30" customWidth="1"/>
    <col min="2826" max="2826" width="11.42578125" style="30"/>
    <col min="2827" max="2827" width="13" style="30" bestFit="1" customWidth="1"/>
    <col min="2828" max="3072" width="11.42578125" style="30"/>
    <col min="3073" max="3073" width="11.7109375" style="30" customWidth="1"/>
    <col min="3074" max="3074" width="15.7109375" style="30" customWidth="1"/>
    <col min="3075" max="3075" width="1.85546875" style="30" customWidth="1"/>
    <col min="3076" max="3076" width="14.7109375" style="30" customWidth="1"/>
    <col min="3077" max="3077" width="12" style="30" customWidth="1"/>
    <col min="3078" max="3078" width="11.7109375" style="30" customWidth="1"/>
    <col min="3079" max="3080" width="9.5703125" style="30" customWidth="1"/>
    <col min="3081" max="3081" width="17.5703125" style="30" customWidth="1"/>
    <col min="3082" max="3082" width="11.42578125" style="30"/>
    <col min="3083" max="3083" width="13" style="30" bestFit="1" customWidth="1"/>
    <col min="3084" max="3328" width="11.42578125" style="30"/>
    <col min="3329" max="3329" width="11.7109375" style="30" customWidth="1"/>
    <col min="3330" max="3330" width="15.7109375" style="30" customWidth="1"/>
    <col min="3331" max="3331" width="1.85546875" style="30" customWidth="1"/>
    <col min="3332" max="3332" width="14.7109375" style="30" customWidth="1"/>
    <col min="3333" max="3333" width="12" style="30" customWidth="1"/>
    <col min="3334" max="3334" width="11.7109375" style="30" customWidth="1"/>
    <col min="3335" max="3336" width="9.5703125" style="30" customWidth="1"/>
    <col min="3337" max="3337" width="17.5703125" style="30" customWidth="1"/>
    <col min="3338" max="3338" width="11.42578125" style="30"/>
    <col min="3339" max="3339" width="13" style="30" bestFit="1" customWidth="1"/>
    <col min="3340" max="3584" width="11.42578125" style="30"/>
    <col min="3585" max="3585" width="11.7109375" style="30" customWidth="1"/>
    <col min="3586" max="3586" width="15.7109375" style="30" customWidth="1"/>
    <col min="3587" max="3587" width="1.85546875" style="30" customWidth="1"/>
    <col min="3588" max="3588" width="14.7109375" style="30" customWidth="1"/>
    <col min="3589" max="3589" width="12" style="30" customWidth="1"/>
    <col min="3590" max="3590" width="11.7109375" style="30" customWidth="1"/>
    <col min="3591" max="3592" width="9.5703125" style="30" customWidth="1"/>
    <col min="3593" max="3593" width="17.5703125" style="30" customWidth="1"/>
    <col min="3594" max="3594" width="11.42578125" style="30"/>
    <col min="3595" max="3595" width="13" style="30" bestFit="1" customWidth="1"/>
    <col min="3596" max="3840" width="11.42578125" style="30"/>
    <col min="3841" max="3841" width="11.7109375" style="30" customWidth="1"/>
    <col min="3842" max="3842" width="15.7109375" style="30" customWidth="1"/>
    <col min="3843" max="3843" width="1.85546875" style="30" customWidth="1"/>
    <col min="3844" max="3844" width="14.7109375" style="30" customWidth="1"/>
    <col min="3845" max="3845" width="12" style="30" customWidth="1"/>
    <col min="3846" max="3846" width="11.7109375" style="30" customWidth="1"/>
    <col min="3847" max="3848" width="9.5703125" style="30" customWidth="1"/>
    <col min="3849" max="3849" width="17.5703125" style="30" customWidth="1"/>
    <col min="3850" max="3850" width="11.42578125" style="30"/>
    <col min="3851" max="3851" width="13" style="30" bestFit="1" customWidth="1"/>
    <col min="3852" max="4096" width="11.42578125" style="30"/>
    <col min="4097" max="4097" width="11.7109375" style="30" customWidth="1"/>
    <col min="4098" max="4098" width="15.7109375" style="30" customWidth="1"/>
    <col min="4099" max="4099" width="1.85546875" style="30" customWidth="1"/>
    <col min="4100" max="4100" width="14.7109375" style="30" customWidth="1"/>
    <col min="4101" max="4101" width="12" style="30" customWidth="1"/>
    <col min="4102" max="4102" width="11.7109375" style="30" customWidth="1"/>
    <col min="4103" max="4104" width="9.5703125" style="30" customWidth="1"/>
    <col min="4105" max="4105" width="17.5703125" style="30" customWidth="1"/>
    <col min="4106" max="4106" width="11.42578125" style="30"/>
    <col min="4107" max="4107" width="13" style="30" bestFit="1" customWidth="1"/>
    <col min="4108" max="4352" width="11.42578125" style="30"/>
    <col min="4353" max="4353" width="11.7109375" style="30" customWidth="1"/>
    <col min="4354" max="4354" width="15.7109375" style="30" customWidth="1"/>
    <col min="4355" max="4355" width="1.85546875" style="30" customWidth="1"/>
    <col min="4356" max="4356" width="14.7109375" style="30" customWidth="1"/>
    <col min="4357" max="4357" width="12" style="30" customWidth="1"/>
    <col min="4358" max="4358" width="11.7109375" style="30" customWidth="1"/>
    <col min="4359" max="4360" width="9.5703125" style="30" customWidth="1"/>
    <col min="4361" max="4361" width="17.5703125" style="30" customWidth="1"/>
    <col min="4362" max="4362" width="11.42578125" style="30"/>
    <col min="4363" max="4363" width="13" style="30" bestFit="1" customWidth="1"/>
    <col min="4364" max="4608" width="11.42578125" style="30"/>
    <col min="4609" max="4609" width="11.7109375" style="30" customWidth="1"/>
    <col min="4610" max="4610" width="15.7109375" style="30" customWidth="1"/>
    <col min="4611" max="4611" width="1.85546875" style="30" customWidth="1"/>
    <col min="4612" max="4612" width="14.7109375" style="30" customWidth="1"/>
    <col min="4613" max="4613" width="12" style="30" customWidth="1"/>
    <col min="4614" max="4614" width="11.7109375" style="30" customWidth="1"/>
    <col min="4615" max="4616" width="9.5703125" style="30" customWidth="1"/>
    <col min="4617" max="4617" width="17.5703125" style="30" customWidth="1"/>
    <col min="4618" max="4618" width="11.42578125" style="30"/>
    <col min="4619" max="4619" width="13" style="30" bestFit="1" customWidth="1"/>
    <col min="4620" max="4864" width="11.42578125" style="30"/>
    <col min="4865" max="4865" width="11.7109375" style="30" customWidth="1"/>
    <col min="4866" max="4866" width="15.7109375" style="30" customWidth="1"/>
    <col min="4867" max="4867" width="1.85546875" style="30" customWidth="1"/>
    <col min="4868" max="4868" width="14.7109375" style="30" customWidth="1"/>
    <col min="4869" max="4869" width="12" style="30" customWidth="1"/>
    <col min="4870" max="4870" width="11.7109375" style="30" customWidth="1"/>
    <col min="4871" max="4872" width="9.5703125" style="30" customWidth="1"/>
    <col min="4873" max="4873" width="17.5703125" style="30" customWidth="1"/>
    <col min="4874" max="4874" width="11.42578125" style="30"/>
    <col min="4875" max="4875" width="13" style="30" bestFit="1" customWidth="1"/>
    <col min="4876" max="5120" width="11.42578125" style="30"/>
    <col min="5121" max="5121" width="11.7109375" style="30" customWidth="1"/>
    <col min="5122" max="5122" width="15.7109375" style="30" customWidth="1"/>
    <col min="5123" max="5123" width="1.85546875" style="30" customWidth="1"/>
    <col min="5124" max="5124" width="14.7109375" style="30" customWidth="1"/>
    <col min="5125" max="5125" width="12" style="30" customWidth="1"/>
    <col min="5126" max="5126" width="11.7109375" style="30" customWidth="1"/>
    <col min="5127" max="5128" width="9.5703125" style="30" customWidth="1"/>
    <col min="5129" max="5129" width="17.5703125" style="30" customWidth="1"/>
    <col min="5130" max="5130" width="11.42578125" style="30"/>
    <col min="5131" max="5131" width="13" style="30" bestFit="1" customWidth="1"/>
    <col min="5132" max="5376" width="11.42578125" style="30"/>
    <col min="5377" max="5377" width="11.7109375" style="30" customWidth="1"/>
    <col min="5378" max="5378" width="15.7109375" style="30" customWidth="1"/>
    <col min="5379" max="5379" width="1.85546875" style="30" customWidth="1"/>
    <col min="5380" max="5380" width="14.7109375" style="30" customWidth="1"/>
    <col min="5381" max="5381" width="12" style="30" customWidth="1"/>
    <col min="5382" max="5382" width="11.7109375" style="30" customWidth="1"/>
    <col min="5383" max="5384" width="9.5703125" style="30" customWidth="1"/>
    <col min="5385" max="5385" width="17.5703125" style="30" customWidth="1"/>
    <col min="5386" max="5386" width="11.42578125" style="30"/>
    <col min="5387" max="5387" width="13" style="30" bestFit="1" customWidth="1"/>
    <col min="5388" max="5632" width="11.42578125" style="30"/>
    <col min="5633" max="5633" width="11.7109375" style="30" customWidth="1"/>
    <col min="5634" max="5634" width="15.7109375" style="30" customWidth="1"/>
    <col min="5635" max="5635" width="1.85546875" style="30" customWidth="1"/>
    <col min="5636" max="5636" width="14.7109375" style="30" customWidth="1"/>
    <col min="5637" max="5637" width="12" style="30" customWidth="1"/>
    <col min="5638" max="5638" width="11.7109375" style="30" customWidth="1"/>
    <col min="5639" max="5640" width="9.5703125" style="30" customWidth="1"/>
    <col min="5641" max="5641" width="17.5703125" style="30" customWidth="1"/>
    <col min="5642" max="5642" width="11.42578125" style="30"/>
    <col min="5643" max="5643" width="13" style="30" bestFit="1" customWidth="1"/>
    <col min="5644" max="5888" width="11.42578125" style="30"/>
    <col min="5889" max="5889" width="11.7109375" style="30" customWidth="1"/>
    <col min="5890" max="5890" width="15.7109375" style="30" customWidth="1"/>
    <col min="5891" max="5891" width="1.85546875" style="30" customWidth="1"/>
    <col min="5892" max="5892" width="14.7109375" style="30" customWidth="1"/>
    <col min="5893" max="5893" width="12" style="30" customWidth="1"/>
    <col min="5894" max="5894" width="11.7109375" style="30" customWidth="1"/>
    <col min="5895" max="5896" width="9.5703125" style="30" customWidth="1"/>
    <col min="5897" max="5897" width="17.5703125" style="30" customWidth="1"/>
    <col min="5898" max="5898" width="11.42578125" style="30"/>
    <col min="5899" max="5899" width="13" style="30" bestFit="1" customWidth="1"/>
    <col min="5900" max="6144" width="11.42578125" style="30"/>
    <col min="6145" max="6145" width="11.7109375" style="30" customWidth="1"/>
    <col min="6146" max="6146" width="15.7109375" style="30" customWidth="1"/>
    <col min="6147" max="6147" width="1.85546875" style="30" customWidth="1"/>
    <col min="6148" max="6148" width="14.7109375" style="30" customWidth="1"/>
    <col min="6149" max="6149" width="12" style="30" customWidth="1"/>
    <col min="6150" max="6150" width="11.7109375" style="30" customWidth="1"/>
    <col min="6151" max="6152" width="9.5703125" style="30" customWidth="1"/>
    <col min="6153" max="6153" width="17.5703125" style="30" customWidth="1"/>
    <col min="6154" max="6154" width="11.42578125" style="30"/>
    <col min="6155" max="6155" width="13" style="30" bestFit="1" customWidth="1"/>
    <col min="6156" max="6400" width="11.42578125" style="30"/>
    <col min="6401" max="6401" width="11.7109375" style="30" customWidth="1"/>
    <col min="6402" max="6402" width="15.7109375" style="30" customWidth="1"/>
    <col min="6403" max="6403" width="1.85546875" style="30" customWidth="1"/>
    <col min="6404" max="6404" width="14.7109375" style="30" customWidth="1"/>
    <col min="6405" max="6405" width="12" style="30" customWidth="1"/>
    <col min="6406" max="6406" width="11.7109375" style="30" customWidth="1"/>
    <col min="6407" max="6408" width="9.5703125" style="30" customWidth="1"/>
    <col min="6409" max="6409" width="17.5703125" style="30" customWidth="1"/>
    <col min="6410" max="6410" width="11.42578125" style="30"/>
    <col min="6411" max="6411" width="13" style="30" bestFit="1" customWidth="1"/>
    <col min="6412" max="6656" width="11.42578125" style="30"/>
    <col min="6657" max="6657" width="11.7109375" style="30" customWidth="1"/>
    <col min="6658" max="6658" width="15.7109375" style="30" customWidth="1"/>
    <col min="6659" max="6659" width="1.85546875" style="30" customWidth="1"/>
    <col min="6660" max="6660" width="14.7109375" style="30" customWidth="1"/>
    <col min="6661" max="6661" width="12" style="30" customWidth="1"/>
    <col min="6662" max="6662" width="11.7109375" style="30" customWidth="1"/>
    <col min="6663" max="6664" width="9.5703125" style="30" customWidth="1"/>
    <col min="6665" max="6665" width="17.5703125" style="30" customWidth="1"/>
    <col min="6666" max="6666" width="11.42578125" style="30"/>
    <col min="6667" max="6667" width="13" style="30" bestFit="1" customWidth="1"/>
    <col min="6668" max="6912" width="11.42578125" style="30"/>
    <col min="6913" max="6913" width="11.7109375" style="30" customWidth="1"/>
    <col min="6914" max="6914" width="15.7109375" style="30" customWidth="1"/>
    <col min="6915" max="6915" width="1.85546875" style="30" customWidth="1"/>
    <col min="6916" max="6916" width="14.7109375" style="30" customWidth="1"/>
    <col min="6917" max="6917" width="12" style="30" customWidth="1"/>
    <col min="6918" max="6918" width="11.7109375" style="30" customWidth="1"/>
    <col min="6919" max="6920" width="9.5703125" style="30" customWidth="1"/>
    <col min="6921" max="6921" width="17.5703125" style="30" customWidth="1"/>
    <col min="6922" max="6922" width="11.42578125" style="30"/>
    <col min="6923" max="6923" width="13" style="30" bestFit="1" customWidth="1"/>
    <col min="6924" max="7168" width="11.42578125" style="30"/>
    <col min="7169" max="7169" width="11.7109375" style="30" customWidth="1"/>
    <col min="7170" max="7170" width="15.7109375" style="30" customWidth="1"/>
    <col min="7171" max="7171" width="1.85546875" style="30" customWidth="1"/>
    <col min="7172" max="7172" width="14.7109375" style="30" customWidth="1"/>
    <col min="7173" max="7173" width="12" style="30" customWidth="1"/>
    <col min="7174" max="7174" width="11.7109375" style="30" customWidth="1"/>
    <col min="7175" max="7176" width="9.5703125" style="30" customWidth="1"/>
    <col min="7177" max="7177" width="17.5703125" style="30" customWidth="1"/>
    <col min="7178" max="7178" width="11.42578125" style="30"/>
    <col min="7179" max="7179" width="13" style="30" bestFit="1" customWidth="1"/>
    <col min="7180" max="7424" width="11.42578125" style="30"/>
    <col min="7425" max="7425" width="11.7109375" style="30" customWidth="1"/>
    <col min="7426" max="7426" width="15.7109375" style="30" customWidth="1"/>
    <col min="7427" max="7427" width="1.85546875" style="30" customWidth="1"/>
    <col min="7428" max="7428" width="14.7109375" style="30" customWidth="1"/>
    <col min="7429" max="7429" width="12" style="30" customWidth="1"/>
    <col min="7430" max="7430" width="11.7109375" style="30" customWidth="1"/>
    <col min="7431" max="7432" width="9.5703125" style="30" customWidth="1"/>
    <col min="7433" max="7433" width="17.5703125" style="30" customWidth="1"/>
    <col min="7434" max="7434" width="11.42578125" style="30"/>
    <col min="7435" max="7435" width="13" style="30" bestFit="1" customWidth="1"/>
    <col min="7436" max="7680" width="11.42578125" style="30"/>
    <col min="7681" max="7681" width="11.7109375" style="30" customWidth="1"/>
    <col min="7682" max="7682" width="15.7109375" style="30" customWidth="1"/>
    <col min="7683" max="7683" width="1.85546875" style="30" customWidth="1"/>
    <col min="7684" max="7684" width="14.7109375" style="30" customWidth="1"/>
    <col min="7685" max="7685" width="12" style="30" customWidth="1"/>
    <col min="7686" max="7686" width="11.7109375" style="30" customWidth="1"/>
    <col min="7687" max="7688" width="9.5703125" style="30" customWidth="1"/>
    <col min="7689" max="7689" width="17.5703125" style="30" customWidth="1"/>
    <col min="7690" max="7690" width="11.42578125" style="30"/>
    <col min="7691" max="7691" width="13" style="30" bestFit="1" customWidth="1"/>
    <col min="7692" max="7936" width="11.42578125" style="30"/>
    <col min="7937" max="7937" width="11.7109375" style="30" customWidth="1"/>
    <col min="7938" max="7938" width="15.7109375" style="30" customWidth="1"/>
    <col min="7939" max="7939" width="1.85546875" style="30" customWidth="1"/>
    <col min="7940" max="7940" width="14.7109375" style="30" customWidth="1"/>
    <col min="7941" max="7941" width="12" style="30" customWidth="1"/>
    <col min="7942" max="7942" width="11.7109375" style="30" customWidth="1"/>
    <col min="7943" max="7944" width="9.5703125" style="30" customWidth="1"/>
    <col min="7945" max="7945" width="17.5703125" style="30" customWidth="1"/>
    <col min="7946" max="7946" width="11.42578125" style="30"/>
    <col min="7947" max="7947" width="13" style="30" bestFit="1" customWidth="1"/>
    <col min="7948" max="8192" width="11.42578125" style="30"/>
    <col min="8193" max="8193" width="11.7109375" style="30" customWidth="1"/>
    <col min="8194" max="8194" width="15.7109375" style="30" customWidth="1"/>
    <col min="8195" max="8195" width="1.85546875" style="30" customWidth="1"/>
    <col min="8196" max="8196" width="14.7109375" style="30" customWidth="1"/>
    <col min="8197" max="8197" width="12" style="30" customWidth="1"/>
    <col min="8198" max="8198" width="11.7109375" style="30" customWidth="1"/>
    <col min="8199" max="8200" width="9.5703125" style="30" customWidth="1"/>
    <col min="8201" max="8201" width="17.5703125" style="30" customWidth="1"/>
    <col min="8202" max="8202" width="11.42578125" style="30"/>
    <col min="8203" max="8203" width="13" style="30" bestFit="1" customWidth="1"/>
    <col min="8204" max="8448" width="11.42578125" style="30"/>
    <col min="8449" max="8449" width="11.7109375" style="30" customWidth="1"/>
    <col min="8450" max="8450" width="15.7109375" style="30" customWidth="1"/>
    <col min="8451" max="8451" width="1.85546875" style="30" customWidth="1"/>
    <col min="8452" max="8452" width="14.7109375" style="30" customWidth="1"/>
    <col min="8453" max="8453" width="12" style="30" customWidth="1"/>
    <col min="8454" max="8454" width="11.7109375" style="30" customWidth="1"/>
    <col min="8455" max="8456" width="9.5703125" style="30" customWidth="1"/>
    <col min="8457" max="8457" width="17.5703125" style="30" customWidth="1"/>
    <col min="8458" max="8458" width="11.42578125" style="30"/>
    <col min="8459" max="8459" width="13" style="30" bestFit="1" customWidth="1"/>
    <col min="8460" max="8704" width="11.42578125" style="30"/>
    <col min="8705" max="8705" width="11.7109375" style="30" customWidth="1"/>
    <col min="8706" max="8706" width="15.7109375" style="30" customWidth="1"/>
    <col min="8707" max="8707" width="1.85546875" style="30" customWidth="1"/>
    <col min="8708" max="8708" width="14.7109375" style="30" customWidth="1"/>
    <col min="8709" max="8709" width="12" style="30" customWidth="1"/>
    <col min="8710" max="8710" width="11.7109375" style="30" customWidth="1"/>
    <col min="8711" max="8712" width="9.5703125" style="30" customWidth="1"/>
    <col min="8713" max="8713" width="17.5703125" style="30" customWidth="1"/>
    <col min="8714" max="8714" width="11.42578125" style="30"/>
    <col min="8715" max="8715" width="13" style="30" bestFit="1" customWidth="1"/>
    <col min="8716" max="8960" width="11.42578125" style="30"/>
    <col min="8961" max="8961" width="11.7109375" style="30" customWidth="1"/>
    <col min="8962" max="8962" width="15.7109375" style="30" customWidth="1"/>
    <col min="8963" max="8963" width="1.85546875" style="30" customWidth="1"/>
    <col min="8964" max="8964" width="14.7109375" style="30" customWidth="1"/>
    <col min="8965" max="8965" width="12" style="30" customWidth="1"/>
    <col min="8966" max="8966" width="11.7109375" style="30" customWidth="1"/>
    <col min="8967" max="8968" width="9.5703125" style="30" customWidth="1"/>
    <col min="8969" max="8969" width="17.5703125" style="30" customWidth="1"/>
    <col min="8970" max="8970" width="11.42578125" style="30"/>
    <col min="8971" max="8971" width="13" style="30" bestFit="1" customWidth="1"/>
    <col min="8972" max="9216" width="11.42578125" style="30"/>
    <col min="9217" max="9217" width="11.7109375" style="30" customWidth="1"/>
    <col min="9218" max="9218" width="15.7109375" style="30" customWidth="1"/>
    <col min="9219" max="9219" width="1.85546875" style="30" customWidth="1"/>
    <col min="9220" max="9220" width="14.7109375" style="30" customWidth="1"/>
    <col min="9221" max="9221" width="12" style="30" customWidth="1"/>
    <col min="9222" max="9222" width="11.7109375" style="30" customWidth="1"/>
    <col min="9223" max="9224" width="9.5703125" style="30" customWidth="1"/>
    <col min="9225" max="9225" width="17.5703125" style="30" customWidth="1"/>
    <col min="9226" max="9226" width="11.42578125" style="30"/>
    <col min="9227" max="9227" width="13" style="30" bestFit="1" customWidth="1"/>
    <col min="9228" max="9472" width="11.42578125" style="30"/>
    <col min="9473" max="9473" width="11.7109375" style="30" customWidth="1"/>
    <col min="9474" max="9474" width="15.7109375" style="30" customWidth="1"/>
    <col min="9475" max="9475" width="1.85546875" style="30" customWidth="1"/>
    <col min="9476" max="9476" width="14.7109375" style="30" customWidth="1"/>
    <col min="9477" max="9477" width="12" style="30" customWidth="1"/>
    <col min="9478" max="9478" width="11.7109375" style="30" customWidth="1"/>
    <col min="9479" max="9480" width="9.5703125" style="30" customWidth="1"/>
    <col min="9481" max="9481" width="17.5703125" style="30" customWidth="1"/>
    <col min="9482" max="9482" width="11.42578125" style="30"/>
    <col min="9483" max="9483" width="13" style="30" bestFit="1" customWidth="1"/>
    <col min="9484" max="9728" width="11.42578125" style="30"/>
    <col min="9729" max="9729" width="11.7109375" style="30" customWidth="1"/>
    <col min="9730" max="9730" width="15.7109375" style="30" customWidth="1"/>
    <col min="9731" max="9731" width="1.85546875" style="30" customWidth="1"/>
    <col min="9732" max="9732" width="14.7109375" style="30" customWidth="1"/>
    <col min="9733" max="9733" width="12" style="30" customWidth="1"/>
    <col min="9734" max="9734" width="11.7109375" style="30" customWidth="1"/>
    <col min="9735" max="9736" width="9.5703125" style="30" customWidth="1"/>
    <col min="9737" max="9737" width="17.5703125" style="30" customWidth="1"/>
    <col min="9738" max="9738" width="11.42578125" style="30"/>
    <col min="9739" max="9739" width="13" style="30" bestFit="1" customWidth="1"/>
    <col min="9740" max="9984" width="11.42578125" style="30"/>
    <col min="9985" max="9985" width="11.7109375" style="30" customWidth="1"/>
    <col min="9986" max="9986" width="15.7109375" style="30" customWidth="1"/>
    <col min="9987" max="9987" width="1.85546875" style="30" customWidth="1"/>
    <col min="9988" max="9988" width="14.7109375" style="30" customWidth="1"/>
    <col min="9989" max="9989" width="12" style="30" customWidth="1"/>
    <col min="9990" max="9990" width="11.7109375" style="30" customWidth="1"/>
    <col min="9991" max="9992" width="9.5703125" style="30" customWidth="1"/>
    <col min="9993" max="9993" width="17.5703125" style="30" customWidth="1"/>
    <col min="9994" max="9994" width="11.42578125" style="30"/>
    <col min="9995" max="9995" width="13" style="30" bestFit="1" customWidth="1"/>
    <col min="9996" max="10240" width="11.42578125" style="30"/>
    <col min="10241" max="10241" width="11.7109375" style="30" customWidth="1"/>
    <col min="10242" max="10242" width="15.7109375" style="30" customWidth="1"/>
    <col min="10243" max="10243" width="1.85546875" style="30" customWidth="1"/>
    <col min="10244" max="10244" width="14.7109375" style="30" customWidth="1"/>
    <col min="10245" max="10245" width="12" style="30" customWidth="1"/>
    <col min="10246" max="10246" width="11.7109375" style="30" customWidth="1"/>
    <col min="10247" max="10248" width="9.5703125" style="30" customWidth="1"/>
    <col min="10249" max="10249" width="17.5703125" style="30" customWidth="1"/>
    <col min="10250" max="10250" width="11.42578125" style="30"/>
    <col min="10251" max="10251" width="13" style="30" bestFit="1" customWidth="1"/>
    <col min="10252" max="10496" width="11.42578125" style="30"/>
    <col min="10497" max="10497" width="11.7109375" style="30" customWidth="1"/>
    <col min="10498" max="10498" width="15.7109375" style="30" customWidth="1"/>
    <col min="10499" max="10499" width="1.85546875" style="30" customWidth="1"/>
    <col min="10500" max="10500" width="14.7109375" style="30" customWidth="1"/>
    <col min="10501" max="10501" width="12" style="30" customWidth="1"/>
    <col min="10502" max="10502" width="11.7109375" style="30" customWidth="1"/>
    <col min="10503" max="10504" width="9.5703125" style="30" customWidth="1"/>
    <col min="10505" max="10505" width="17.5703125" style="30" customWidth="1"/>
    <col min="10506" max="10506" width="11.42578125" style="30"/>
    <col min="10507" max="10507" width="13" style="30" bestFit="1" customWidth="1"/>
    <col min="10508" max="10752" width="11.42578125" style="30"/>
    <col min="10753" max="10753" width="11.7109375" style="30" customWidth="1"/>
    <col min="10754" max="10754" width="15.7109375" style="30" customWidth="1"/>
    <col min="10755" max="10755" width="1.85546875" style="30" customWidth="1"/>
    <col min="10756" max="10756" width="14.7109375" style="30" customWidth="1"/>
    <col min="10757" max="10757" width="12" style="30" customWidth="1"/>
    <col min="10758" max="10758" width="11.7109375" style="30" customWidth="1"/>
    <col min="10759" max="10760" width="9.5703125" style="30" customWidth="1"/>
    <col min="10761" max="10761" width="17.5703125" style="30" customWidth="1"/>
    <col min="10762" max="10762" width="11.42578125" style="30"/>
    <col min="10763" max="10763" width="13" style="30" bestFit="1" customWidth="1"/>
    <col min="10764" max="11008" width="11.42578125" style="30"/>
    <col min="11009" max="11009" width="11.7109375" style="30" customWidth="1"/>
    <col min="11010" max="11010" width="15.7109375" style="30" customWidth="1"/>
    <col min="11011" max="11011" width="1.85546875" style="30" customWidth="1"/>
    <col min="11012" max="11012" width="14.7109375" style="30" customWidth="1"/>
    <col min="11013" max="11013" width="12" style="30" customWidth="1"/>
    <col min="11014" max="11014" width="11.7109375" style="30" customWidth="1"/>
    <col min="11015" max="11016" width="9.5703125" style="30" customWidth="1"/>
    <col min="11017" max="11017" width="17.5703125" style="30" customWidth="1"/>
    <col min="11018" max="11018" width="11.42578125" style="30"/>
    <col min="11019" max="11019" width="13" style="30" bestFit="1" customWidth="1"/>
    <col min="11020" max="11264" width="11.42578125" style="30"/>
    <col min="11265" max="11265" width="11.7109375" style="30" customWidth="1"/>
    <col min="11266" max="11266" width="15.7109375" style="30" customWidth="1"/>
    <col min="11267" max="11267" width="1.85546875" style="30" customWidth="1"/>
    <col min="11268" max="11268" width="14.7109375" style="30" customWidth="1"/>
    <col min="11269" max="11269" width="12" style="30" customWidth="1"/>
    <col min="11270" max="11270" width="11.7109375" style="30" customWidth="1"/>
    <col min="11271" max="11272" width="9.5703125" style="30" customWidth="1"/>
    <col min="11273" max="11273" width="17.5703125" style="30" customWidth="1"/>
    <col min="11274" max="11274" width="11.42578125" style="30"/>
    <col min="11275" max="11275" width="13" style="30" bestFit="1" customWidth="1"/>
    <col min="11276" max="11520" width="11.42578125" style="30"/>
    <col min="11521" max="11521" width="11.7109375" style="30" customWidth="1"/>
    <col min="11522" max="11522" width="15.7109375" style="30" customWidth="1"/>
    <col min="11523" max="11523" width="1.85546875" style="30" customWidth="1"/>
    <col min="11524" max="11524" width="14.7109375" style="30" customWidth="1"/>
    <col min="11525" max="11525" width="12" style="30" customWidth="1"/>
    <col min="11526" max="11526" width="11.7109375" style="30" customWidth="1"/>
    <col min="11527" max="11528" width="9.5703125" style="30" customWidth="1"/>
    <col min="11529" max="11529" width="17.5703125" style="30" customWidth="1"/>
    <col min="11530" max="11530" width="11.42578125" style="30"/>
    <col min="11531" max="11531" width="13" style="30" bestFit="1" customWidth="1"/>
    <col min="11532" max="11776" width="11.42578125" style="30"/>
    <col min="11777" max="11777" width="11.7109375" style="30" customWidth="1"/>
    <col min="11778" max="11778" width="15.7109375" style="30" customWidth="1"/>
    <col min="11779" max="11779" width="1.85546875" style="30" customWidth="1"/>
    <col min="11780" max="11780" width="14.7109375" style="30" customWidth="1"/>
    <col min="11781" max="11781" width="12" style="30" customWidth="1"/>
    <col min="11782" max="11782" width="11.7109375" style="30" customWidth="1"/>
    <col min="11783" max="11784" width="9.5703125" style="30" customWidth="1"/>
    <col min="11785" max="11785" width="17.5703125" style="30" customWidth="1"/>
    <col min="11786" max="11786" width="11.42578125" style="30"/>
    <col min="11787" max="11787" width="13" style="30" bestFit="1" customWidth="1"/>
    <col min="11788" max="12032" width="11.42578125" style="30"/>
    <col min="12033" max="12033" width="11.7109375" style="30" customWidth="1"/>
    <col min="12034" max="12034" width="15.7109375" style="30" customWidth="1"/>
    <col min="12035" max="12035" width="1.85546875" style="30" customWidth="1"/>
    <col min="12036" max="12036" width="14.7109375" style="30" customWidth="1"/>
    <col min="12037" max="12037" width="12" style="30" customWidth="1"/>
    <col min="12038" max="12038" width="11.7109375" style="30" customWidth="1"/>
    <col min="12039" max="12040" width="9.5703125" style="30" customWidth="1"/>
    <col min="12041" max="12041" width="17.5703125" style="30" customWidth="1"/>
    <col min="12042" max="12042" width="11.42578125" style="30"/>
    <col min="12043" max="12043" width="13" style="30" bestFit="1" customWidth="1"/>
    <col min="12044" max="12288" width="11.42578125" style="30"/>
    <col min="12289" max="12289" width="11.7109375" style="30" customWidth="1"/>
    <col min="12290" max="12290" width="15.7109375" style="30" customWidth="1"/>
    <col min="12291" max="12291" width="1.85546875" style="30" customWidth="1"/>
    <col min="12292" max="12292" width="14.7109375" style="30" customWidth="1"/>
    <col min="12293" max="12293" width="12" style="30" customWidth="1"/>
    <col min="12294" max="12294" width="11.7109375" style="30" customWidth="1"/>
    <col min="12295" max="12296" width="9.5703125" style="30" customWidth="1"/>
    <col min="12297" max="12297" width="17.5703125" style="30" customWidth="1"/>
    <col min="12298" max="12298" width="11.42578125" style="30"/>
    <col min="12299" max="12299" width="13" style="30" bestFit="1" customWidth="1"/>
    <col min="12300" max="12544" width="11.42578125" style="30"/>
    <col min="12545" max="12545" width="11.7109375" style="30" customWidth="1"/>
    <col min="12546" max="12546" width="15.7109375" style="30" customWidth="1"/>
    <col min="12547" max="12547" width="1.85546875" style="30" customWidth="1"/>
    <col min="12548" max="12548" width="14.7109375" style="30" customWidth="1"/>
    <col min="12549" max="12549" width="12" style="30" customWidth="1"/>
    <col min="12550" max="12550" width="11.7109375" style="30" customWidth="1"/>
    <col min="12551" max="12552" width="9.5703125" style="30" customWidth="1"/>
    <col min="12553" max="12553" width="17.5703125" style="30" customWidth="1"/>
    <col min="12554" max="12554" width="11.42578125" style="30"/>
    <col min="12555" max="12555" width="13" style="30" bestFit="1" customWidth="1"/>
    <col min="12556" max="12800" width="11.42578125" style="30"/>
    <col min="12801" max="12801" width="11.7109375" style="30" customWidth="1"/>
    <col min="12802" max="12802" width="15.7109375" style="30" customWidth="1"/>
    <col min="12803" max="12803" width="1.85546875" style="30" customWidth="1"/>
    <col min="12804" max="12804" width="14.7109375" style="30" customWidth="1"/>
    <col min="12805" max="12805" width="12" style="30" customWidth="1"/>
    <col min="12806" max="12806" width="11.7109375" style="30" customWidth="1"/>
    <col min="12807" max="12808" width="9.5703125" style="30" customWidth="1"/>
    <col min="12809" max="12809" width="17.5703125" style="30" customWidth="1"/>
    <col min="12810" max="12810" width="11.42578125" style="30"/>
    <col min="12811" max="12811" width="13" style="30" bestFit="1" customWidth="1"/>
    <col min="12812" max="13056" width="11.42578125" style="30"/>
    <col min="13057" max="13057" width="11.7109375" style="30" customWidth="1"/>
    <col min="13058" max="13058" width="15.7109375" style="30" customWidth="1"/>
    <col min="13059" max="13059" width="1.85546875" style="30" customWidth="1"/>
    <col min="13060" max="13060" width="14.7109375" style="30" customWidth="1"/>
    <col min="13061" max="13061" width="12" style="30" customWidth="1"/>
    <col min="13062" max="13062" width="11.7109375" style="30" customWidth="1"/>
    <col min="13063" max="13064" width="9.5703125" style="30" customWidth="1"/>
    <col min="13065" max="13065" width="17.5703125" style="30" customWidth="1"/>
    <col min="13066" max="13066" width="11.42578125" style="30"/>
    <col min="13067" max="13067" width="13" style="30" bestFit="1" customWidth="1"/>
    <col min="13068" max="13312" width="11.42578125" style="30"/>
    <col min="13313" max="13313" width="11.7109375" style="30" customWidth="1"/>
    <col min="13314" max="13314" width="15.7109375" style="30" customWidth="1"/>
    <col min="13315" max="13315" width="1.85546875" style="30" customWidth="1"/>
    <col min="13316" max="13316" width="14.7109375" style="30" customWidth="1"/>
    <col min="13317" max="13317" width="12" style="30" customWidth="1"/>
    <col min="13318" max="13318" width="11.7109375" style="30" customWidth="1"/>
    <col min="13319" max="13320" width="9.5703125" style="30" customWidth="1"/>
    <col min="13321" max="13321" width="17.5703125" style="30" customWidth="1"/>
    <col min="13322" max="13322" width="11.42578125" style="30"/>
    <col min="13323" max="13323" width="13" style="30" bestFit="1" customWidth="1"/>
    <col min="13324" max="13568" width="11.42578125" style="30"/>
    <col min="13569" max="13569" width="11.7109375" style="30" customWidth="1"/>
    <col min="13570" max="13570" width="15.7109375" style="30" customWidth="1"/>
    <col min="13571" max="13571" width="1.85546875" style="30" customWidth="1"/>
    <col min="13572" max="13572" width="14.7109375" style="30" customWidth="1"/>
    <col min="13573" max="13573" width="12" style="30" customWidth="1"/>
    <col min="13574" max="13574" width="11.7109375" style="30" customWidth="1"/>
    <col min="13575" max="13576" width="9.5703125" style="30" customWidth="1"/>
    <col min="13577" max="13577" width="17.5703125" style="30" customWidth="1"/>
    <col min="13578" max="13578" width="11.42578125" style="30"/>
    <col min="13579" max="13579" width="13" style="30" bestFit="1" customWidth="1"/>
    <col min="13580" max="13824" width="11.42578125" style="30"/>
    <col min="13825" max="13825" width="11.7109375" style="30" customWidth="1"/>
    <col min="13826" max="13826" width="15.7109375" style="30" customWidth="1"/>
    <col min="13827" max="13827" width="1.85546875" style="30" customWidth="1"/>
    <col min="13828" max="13828" width="14.7109375" style="30" customWidth="1"/>
    <col min="13829" max="13829" width="12" style="30" customWidth="1"/>
    <col min="13830" max="13830" width="11.7109375" style="30" customWidth="1"/>
    <col min="13831" max="13832" width="9.5703125" style="30" customWidth="1"/>
    <col min="13833" max="13833" width="17.5703125" style="30" customWidth="1"/>
    <col min="13834" max="13834" width="11.42578125" style="30"/>
    <col min="13835" max="13835" width="13" style="30" bestFit="1" customWidth="1"/>
    <col min="13836" max="14080" width="11.42578125" style="30"/>
    <col min="14081" max="14081" width="11.7109375" style="30" customWidth="1"/>
    <col min="14082" max="14082" width="15.7109375" style="30" customWidth="1"/>
    <col min="14083" max="14083" width="1.85546875" style="30" customWidth="1"/>
    <col min="14084" max="14084" width="14.7109375" style="30" customWidth="1"/>
    <col min="14085" max="14085" width="12" style="30" customWidth="1"/>
    <col min="14086" max="14086" width="11.7109375" style="30" customWidth="1"/>
    <col min="14087" max="14088" width="9.5703125" style="30" customWidth="1"/>
    <col min="14089" max="14089" width="17.5703125" style="30" customWidth="1"/>
    <col min="14090" max="14090" width="11.42578125" style="30"/>
    <col min="14091" max="14091" width="13" style="30" bestFit="1" customWidth="1"/>
    <col min="14092" max="14336" width="11.42578125" style="30"/>
    <col min="14337" max="14337" width="11.7109375" style="30" customWidth="1"/>
    <col min="14338" max="14338" width="15.7109375" style="30" customWidth="1"/>
    <col min="14339" max="14339" width="1.85546875" style="30" customWidth="1"/>
    <col min="14340" max="14340" width="14.7109375" style="30" customWidth="1"/>
    <col min="14341" max="14341" width="12" style="30" customWidth="1"/>
    <col min="14342" max="14342" width="11.7109375" style="30" customWidth="1"/>
    <col min="14343" max="14344" width="9.5703125" style="30" customWidth="1"/>
    <col min="14345" max="14345" width="17.5703125" style="30" customWidth="1"/>
    <col min="14346" max="14346" width="11.42578125" style="30"/>
    <col min="14347" max="14347" width="13" style="30" bestFit="1" customWidth="1"/>
    <col min="14348" max="14592" width="11.42578125" style="30"/>
    <col min="14593" max="14593" width="11.7109375" style="30" customWidth="1"/>
    <col min="14594" max="14594" width="15.7109375" style="30" customWidth="1"/>
    <col min="14595" max="14595" width="1.85546875" style="30" customWidth="1"/>
    <col min="14596" max="14596" width="14.7109375" style="30" customWidth="1"/>
    <col min="14597" max="14597" width="12" style="30" customWidth="1"/>
    <col min="14598" max="14598" width="11.7109375" style="30" customWidth="1"/>
    <col min="14599" max="14600" width="9.5703125" style="30" customWidth="1"/>
    <col min="14601" max="14601" width="17.5703125" style="30" customWidth="1"/>
    <col min="14602" max="14602" width="11.42578125" style="30"/>
    <col min="14603" max="14603" width="13" style="30" bestFit="1" customWidth="1"/>
    <col min="14604" max="14848" width="11.42578125" style="30"/>
    <col min="14849" max="14849" width="11.7109375" style="30" customWidth="1"/>
    <col min="14850" max="14850" width="15.7109375" style="30" customWidth="1"/>
    <col min="14851" max="14851" width="1.85546875" style="30" customWidth="1"/>
    <col min="14852" max="14852" width="14.7109375" style="30" customWidth="1"/>
    <col min="14853" max="14853" width="12" style="30" customWidth="1"/>
    <col min="14854" max="14854" width="11.7109375" style="30" customWidth="1"/>
    <col min="14855" max="14856" width="9.5703125" style="30" customWidth="1"/>
    <col min="14857" max="14857" width="17.5703125" style="30" customWidth="1"/>
    <col min="14858" max="14858" width="11.42578125" style="30"/>
    <col min="14859" max="14859" width="13" style="30" bestFit="1" customWidth="1"/>
    <col min="14860" max="15104" width="11.42578125" style="30"/>
    <col min="15105" max="15105" width="11.7109375" style="30" customWidth="1"/>
    <col min="15106" max="15106" width="15.7109375" style="30" customWidth="1"/>
    <col min="15107" max="15107" width="1.85546875" style="30" customWidth="1"/>
    <col min="15108" max="15108" width="14.7109375" style="30" customWidth="1"/>
    <col min="15109" max="15109" width="12" style="30" customWidth="1"/>
    <col min="15110" max="15110" width="11.7109375" style="30" customWidth="1"/>
    <col min="15111" max="15112" width="9.5703125" style="30" customWidth="1"/>
    <col min="15113" max="15113" width="17.5703125" style="30" customWidth="1"/>
    <col min="15114" max="15114" width="11.42578125" style="30"/>
    <col min="15115" max="15115" width="13" style="30" bestFit="1" customWidth="1"/>
    <col min="15116" max="15360" width="11.42578125" style="30"/>
    <col min="15361" max="15361" width="11.7109375" style="30" customWidth="1"/>
    <col min="15362" max="15362" width="15.7109375" style="30" customWidth="1"/>
    <col min="15363" max="15363" width="1.85546875" style="30" customWidth="1"/>
    <col min="15364" max="15364" width="14.7109375" style="30" customWidth="1"/>
    <col min="15365" max="15365" width="12" style="30" customWidth="1"/>
    <col min="15366" max="15366" width="11.7109375" style="30" customWidth="1"/>
    <col min="15367" max="15368" width="9.5703125" style="30" customWidth="1"/>
    <col min="15369" max="15369" width="17.5703125" style="30" customWidth="1"/>
    <col min="15370" max="15370" width="11.42578125" style="30"/>
    <col min="15371" max="15371" width="13" style="30" bestFit="1" customWidth="1"/>
    <col min="15372" max="15616" width="11.42578125" style="30"/>
    <col min="15617" max="15617" width="11.7109375" style="30" customWidth="1"/>
    <col min="15618" max="15618" width="15.7109375" style="30" customWidth="1"/>
    <col min="15619" max="15619" width="1.85546875" style="30" customWidth="1"/>
    <col min="15620" max="15620" width="14.7109375" style="30" customWidth="1"/>
    <col min="15621" max="15621" width="12" style="30" customWidth="1"/>
    <col min="15622" max="15622" width="11.7109375" style="30" customWidth="1"/>
    <col min="15623" max="15624" width="9.5703125" style="30" customWidth="1"/>
    <col min="15625" max="15625" width="17.5703125" style="30" customWidth="1"/>
    <col min="15626" max="15626" width="11.42578125" style="30"/>
    <col min="15627" max="15627" width="13" style="30" bestFit="1" customWidth="1"/>
    <col min="15628" max="15872" width="11.42578125" style="30"/>
    <col min="15873" max="15873" width="11.7109375" style="30" customWidth="1"/>
    <col min="15874" max="15874" width="15.7109375" style="30" customWidth="1"/>
    <col min="15875" max="15875" width="1.85546875" style="30" customWidth="1"/>
    <col min="15876" max="15876" width="14.7109375" style="30" customWidth="1"/>
    <col min="15877" max="15877" width="12" style="30" customWidth="1"/>
    <col min="15878" max="15878" width="11.7109375" style="30" customWidth="1"/>
    <col min="15879" max="15880" width="9.5703125" style="30" customWidth="1"/>
    <col min="15881" max="15881" width="17.5703125" style="30" customWidth="1"/>
    <col min="15882" max="15882" width="11.42578125" style="30"/>
    <col min="15883" max="15883" width="13" style="30" bestFit="1" customWidth="1"/>
    <col min="15884" max="16128" width="11.42578125" style="30"/>
    <col min="16129" max="16129" width="11.7109375" style="30" customWidth="1"/>
    <col min="16130" max="16130" width="15.7109375" style="30" customWidth="1"/>
    <col min="16131" max="16131" width="1.85546875" style="30" customWidth="1"/>
    <col min="16132" max="16132" width="14.7109375" style="30" customWidth="1"/>
    <col min="16133" max="16133" width="12" style="30" customWidth="1"/>
    <col min="16134" max="16134" width="11.7109375" style="30" customWidth="1"/>
    <col min="16135" max="16136" width="9.5703125" style="30" customWidth="1"/>
    <col min="16137" max="16137" width="17.5703125" style="30" customWidth="1"/>
    <col min="16138" max="16138" width="11.42578125" style="30"/>
    <col min="16139" max="16139" width="13" style="30" bestFit="1" customWidth="1"/>
    <col min="16140" max="16384" width="11.42578125" style="30"/>
  </cols>
  <sheetData>
    <row r="2" spans="1:10" ht="14.25">
      <c r="A2" s="29" t="s">
        <v>926</v>
      </c>
      <c r="B2" s="29"/>
      <c r="C2" s="29"/>
      <c r="D2" s="29"/>
      <c r="E2" s="29"/>
      <c r="F2" s="29"/>
      <c r="G2" s="29"/>
      <c r="H2" s="29"/>
      <c r="I2" s="29"/>
    </row>
    <row r="3" spans="1:10" ht="14.25">
      <c r="A3" s="31" t="s">
        <v>927</v>
      </c>
      <c r="B3" s="31"/>
      <c r="C3" s="31"/>
      <c r="D3" s="31"/>
      <c r="E3" s="31"/>
      <c r="F3" s="31"/>
      <c r="G3" s="31"/>
      <c r="H3" s="31"/>
      <c r="I3" s="31"/>
    </row>
    <row r="4" spans="1:10" ht="14.25">
      <c r="A4" s="31" t="s">
        <v>928</v>
      </c>
      <c r="B4" s="31"/>
      <c r="C4" s="31"/>
      <c r="D4" s="31"/>
      <c r="E4" s="31"/>
      <c r="F4" s="31"/>
      <c r="G4" s="31"/>
      <c r="H4" s="31"/>
      <c r="I4" s="31"/>
    </row>
    <row r="5" spans="1:10" ht="14.25">
      <c r="A5" s="31" t="s">
        <v>597</v>
      </c>
      <c r="B5" s="31"/>
      <c r="C5" s="31"/>
      <c r="D5" s="31"/>
      <c r="E5" s="31"/>
      <c r="F5" s="31"/>
      <c r="G5" s="31"/>
      <c r="H5" s="31"/>
      <c r="I5" s="31"/>
    </row>
    <row r="6" spans="1:10" ht="4.5" customHeight="1">
      <c r="A6" s="32"/>
      <c r="B6" s="32"/>
      <c r="C6" s="32"/>
      <c r="D6" s="32"/>
      <c r="E6" s="32"/>
      <c r="F6" s="32"/>
      <c r="G6" s="32"/>
      <c r="H6" s="32"/>
      <c r="I6" s="32"/>
    </row>
    <row r="7" spans="1:10" ht="16.5" customHeight="1">
      <c r="A7" s="482" t="s">
        <v>929</v>
      </c>
      <c r="B7" s="485" t="s">
        <v>930</v>
      </c>
      <c r="C7" s="485"/>
      <c r="D7" s="485" t="s">
        <v>931</v>
      </c>
      <c r="E7" s="485"/>
      <c r="F7" s="485"/>
      <c r="G7" s="485"/>
      <c r="H7" s="485"/>
      <c r="I7" s="486" t="s">
        <v>932</v>
      </c>
    </row>
    <row r="8" spans="1:10" ht="15.75" customHeight="1">
      <c r="A8" s="483"/>
      <c r="B8" s="485"/>
      <c r="C8" s="485"/>
      <c r="D8" s="485" t="s">
        <v>933</v>
      </c>
      <c r="E8" s="485"/>
      <c r="F8" s="485" t="s">
        <v>934</v>
      </c>
      <c r="G8" s="485"/>
      <c r="H8" s="485"/>
      <c r="I8" s="487"/>
    </row>
    <row r="9" spans="1:10" ht="27">
      <c r="A9" s="484"/>
      <c r="B9" s="485"/>
      <c r="C9" s="485"/>
      <c r="D9" s="33" t="s">
        <v>935</v>
      </c>
      <c r="E9" s="33" t="s">
        <v>936</v>
      </c>
      <c r="F9" s="33" t="s">
        <v>937</v>
      </c>
      <c r="G9" s="33" t="s">
        <v>938</v>
      </c>
      <c r="H9" s="33" t="s">
        <v>939</v>
      </c>
      <c r="I9" s="488"/>
    </row>
    <row r="10" spans="1:10" ht="6" customHeight="1">
      <c r="A10" s="34"/>
      <c r="B10" s="34"/>
      <c r="C10" s="34"/>
      <c r="D10" s="34"/>
      <c r="E10" s="34"/>
      <c r="F10" s="34"/>
      <c r="G10" s="34"/>
      <c r="H10" s="34"/>
      <c r="I10" s="35"/>
      <c r="J10" s="36"/>
    </row>
    <row r="11" spans="1:10" ht="14.25" customHeight="1">
      <c r="A11" s="38" t="s">
        <v>940</v>
      </c>
      <c r="B11" s="39" t="s">
        <v>941</v>
      </c>
      <c r="C11" s="37"/>
      <c r="D11" s="40">
        <v>5698</v>
      </c>
      <c r="E11" s="40">
        <v>925</v>
      </c>
      <c r="F11" s="40">
        <v>2914</v>
      </c>
      <c r="G11" s="40">
        <v>0</v>
      </c>
      <c r="H11" s="40">
        <v>11</v>
      </c>
      <c r="I11" s="40">
        <f>3731788+D11+E11-F11-G11-H11</f>
        <v>3735486</v>
      </c>
      <c r="J11" s="41"/>
    </row>
    <row r="12" spans="1:10" ht="14.25" customHeight="1">
      <c r="A12" s="38" t="s">
        <v>942</v>
      </c>
      <c r="B12" s="39">
        <v>3743984</v>
      </c>
      <c r="C12" s="37"/>
      <c r="D12" s="40">
        <v>6917</v>
      </c>
      <c r="E12" s="40">
        <v>510</v>
      </c>
      <c r="F12" s="40">
        <v>2179</v>
      </c>
      <c r="G12" s="40">
        <v>0</v>
      </c>
      <c r="H12" s="40">
        <v>12</v>
      </c>
      <c r="I12" s="40">
        <f>B12+D12+E12-F12-G12-H12</f>
        <v>3749220</v>
      </c>
      <c r="J12" s="41">
        <f t="shared" ref="J12:J13" si="0">B12+D12+E12-F12-G12-H12</f>
        <v>3749220</v>
      </c>
    </row>
    <row r="13" spans="1:10" ht="14.25" customHeight="1">
      <c r="A13" s="38" t="s">
        <v>943</v>
      </c>
      <c r="B13" s="39">
        <v>3749220</v>
      </c>
      <c r="C13" s="37"/>
      <c r="D13" s="40">
        <v>5921</v>
      </c>
      <c r="E13" s="40">
        <v>474</v>
      </c>
      <c r="F13" s="40">
        <v>2137</v>
      </c>
      <c r="G13" s="40">
        <v>0</v>
      </c>
      <c r="H13" s="40">
        <v>15</v>
      </c>
      <c r="I13" s="40">
        <f t="shared" ref="I13" si="1">B13+D13+E13-F13-G13-H13</f>
        <v>3753463</v>
      </c>
      <c r="J13" s="41">
        <f t="shared" si="0"/>
        <v>3753463</v>
      </c>
    </row>
    <row r="14" spans="1:10" ht="5.25" customHeight="1">
      <c r="A14" s="42"/>
      <c r="B14" s="43"/>
      <c r="C14" s="43"/>
      <c r="D14" s="43"/>
      <c r="E14" s="43"/>
      <c r="F14" s="43"/>
      <c r="G14" s="43"/>
      <c r="H14" s="43"/>
      <c r="I14" s="44"/>
    </row>
    <row r="15" spans="1:10" ht="5.25" customHeight="1">
      <c r="A15" s="34"/>
      <c r="B15" s="34"/>
      <c r="C15" s="34"/>
      <c r="D15" s="34"/>
      <c r="E15" s="34"/>
      <c r="F15" s="34"/>
      <c r="G15" s="34"/>
      <c r="H15" s="34"/>
      <c r="I15" s="35"/>
    </row>
    <row r="16" spans="1:10" ht="13.5">
      <c r="A16" s="45" t="s">
        <v>945</v>
      </c>
      <c r="B16" s="46"/>
      <c r="C16" s="46"/>
      <c r="D16" s="46"/>
      <c r="E16" s="46"/>
      <c r="F16" s="46"/>
      <c r="G16" s="46"/>
      <c r="H16" s="46"/>
      <c r="I16" s="47"/>
    </row>
    <row r="17" spans="1:9" ht="13.5">
      <c r="A17" s="45" t="s">
        <v>946</v>
      </c>
      <c r="B17" s="46"/>
      <c r="C17" s="46"/>
      <c r="D17" s="46"/>
      <c r="E17" s="46"/>
      <c r="F17" s="46"/>
      <c r="G17" s="46"/>
      <c r="H17" s="46"/>
      <c r="I17" s="47"/>
    </row>
    <row r="18" spans="1:9">
      <c r="A18" s="48" t="s">
        <v>28</v>
      </c>
      <c r="B18" s="46"/>
      <c r="C18" s="46"/>
      <c r="D18" s="49"/>
      <c r="E18" s="46"/>
      <c r="F18" s="49"/>
      <c r="G18" s="46"/>
      <c r="H18" s="46"/>
      <c r="I18" s="47"/>
    </row>
  </sheetData>
  <mergeCells count="6">
    <mergeCell ref="A7:A9"/>
    <mergeCell ref="B7:C9"/>
    <mergeCell ref="D7:H7"/>
    <mergeCell ref="I7:I9"/>
    <mergeCell ref="D8:E8"/>
    <mergeCell ref="F8:H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120" orientation="landscape" r:id="rId1"/>
  <colBreaks count="1" manualBreakCount="1">
    <brk id="9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CAEC1-03AA-41A7-BFB8-4C7A48C2D4D4}">
  <dimension ref="A2:AO344"/>
  <sheetViews>
    <sheetView showGridLines="0" zoomScaleNormal="100" workbookViewId="0">
      <selection activeCell="J17" sqref="J17"/>
    </sheetView>
  </sheetViews>
  <sheetFormatPr baseColWidth="10" defaultRowHeight="12.75"/>
  <cols>
    <col min="1" max="8" width="11.42578125" style="261"/>
    <col min="9" max="9" width="13.7109375" style="261" customWidth="1"/>
    <col min="10" max="13" width="13.7109375" style="236" customWidth="1"/>
    <col min="14" max="14" width="7.5703125" style="261" customWidth="1"/>
    <col min="15" max="15" width="11.42578125" style="261"/>
    <col min="16" max="16" width="11.42578125" style="260"/>
    <col min="17" max="264" width="11.42578125" style="261"/>
    <col min="265" max="269" width="13.7109375" style="261" customWidth="1"/>
    <col min="270" max="270" width="7.5703125" style="261" customWidth="1"/>
    <col min="271" max="520" width="11.42578125" style="261"/>
    <col min="521" max="525" width="13.7109375" style="261" customWidth="1"/>
    <col min="526" max="526" width="7.5703125" style="261" customWidth="1"/>
    <col min="527" max="776" width="11.42578125" style="261"/>
    <col min="777" max="781" width="13.7109375" style="261" customWidth="1"/>
    <col min="782" max="782" width="7.5703125" style="261" customWidth="1"/>
    <col min="783" max="1032" width="11.42578125" style="261"/>
    <col min="1033" max="1037" width="13.7109375" style="261" customWidth="1"/>
    <col min="1038" max="1038" width="7.5703125" style="261" customWidth="1"/>
    <col min="1039" max="1288" width="11.42578125" style="261"/>
    <col min="1289" max="1293" width="13.7109375" style="261" customWidth="1"/>
    <col min="1294" max="1294" width="7.5703125" style="261" customWidth="1"/>
    <col min="1295" max="1544" width="11.42578125" style="261"/>
    <col min="1545" max="1549" width="13.7109375" style="261" customWidth="1"/>
    <col min="1550" max="1550" width="7.5703125" style="261" customWidth="1"/>
    <col min="1551" max="1800" width="11.42578125" style="261"/>
    <col min="1801" max="1805" width="13.7109375" style="261" customWidth="1"/>
    <col min="1806" max="1806" width="7.5703125" style="261" customWidth="1"/>
    <col min="1807" max="2056" width="11.42578125" style="261"/>
    <col min="2057" max="2061" width="13.7109375" style="261" customWidth="1"/>
    <col min="2062" max="2062" width="7.5703125" style="261" customWidth="1"/>
    <col min="2063" max="2312" width="11.42578125" style="261"/>
    <col min="2313" max="2317" width="13.7109375" style="261" customWidth="1"/>
    <col min="2318" max="2318" width="7.5703125" style="261" customWidth="1"/>
    <col min="2319" max="2568" width="11.42578125" style="261"/>
    <col min="2569" max="2573" width="13.7109375" style="261" customWidth="1"/>
    <col min="2574" max="2574" width="7.5703125" style="261" customWidth="1"/>
    <col min="2575" max="2824" width="11.42578125" style="261"/>
    <col min="2825" max="2829" width="13.7109375" style="261" customWidth="1"/>
    <col min="2830" max="2830" width="7.5703125" style="261" customWidth="1"/>
    <col min="2831" max="3080" width="11.42578125" style="261"/>
    <col min="3081" max="3085" width="13.7109375" style="261" customWidth="1"/>
    <col min="3086" max="3086" width="7.5703125" style="261" customWidth="1"/>
    <col min="3087" max="3336" width="11.42578125" style="261"/>
    <col min="3337" max="3341" width="13.7109375" style="261" customWidth="1"/>
    <col min="3342" max="3342" width="7.5703125" style="261" customWidth="1"/>
    <col min="3343" max="3592" width="11.42578125" style="261"/>
    <col min="3593" max="3597" width="13.7109375" style="261" customWidth="1"/>
    <col min="3598" max="3598" width="7.5703125" style="261" customWidth="1"/>
    <col min="3599" max="3848" width="11.42578125" style="261"/>
    <col min="3849" max="3853" width="13.7109375" style="261" customWidth="1"/>
    <col min="3854" max="3854" width="7.5703125" style="261" customWidth="1"/>
    <col min="3855" max="4104" width="11.42578125" style="261"/>
    <col min="4105" max="4109" width="13.7109375" style="261" customWidth="1"/>
    <col min="4110" max="4110" width="7.5703125" style="261" customWidth="1"/>
    <col min="4111" max="4360" width="11.42578125" style="261"/>
    <col min="4361" max="4365" width="13.7109375" style="261" customWidth="1"/>
    <col min="4366" max="4366" width="7.5703125" style="261" customWidth="1"/>
    <col min="4367" max="4616" width="11.42578125" style="261"/>
    <col min="4617" max="4621" width="13.7109375" style="261" customWidth="1"/>
    <col min="4622" max="4622" width="7.5703125" style="261" customWidth="1"/>
    <col min="4623" max="4872" width="11.42578125" style="261"/>
    <col min="4873" max="4877" width="13.7109375" style="261" customWidth="1"/>
    <col min="4878" max="4878" width="7.5703125" style="261" customWidth="1"/>
    <col min="4879" max="5128" width="11.42578125" style="261"/>
    <col min="5129" max="5133" width="13.7109375" style="261" customWidth="1"/>
    <col min="5134" max="5134" width="7.5703125" style="261" customWidth="1"/>
    <col min="5135" max="5384" width="11.42578125" style="261"/>
    <col min="5385" max="5389" width="13.7109375" style="261" customWidth="1"/>
    <col min="5390" max="5390" width="7.5703125" style="261" customWidth="1"/>
    <col min="5391" max="5640" width="11.42578125" style="261"/>
    <col min="5641" max="5645" width="13.7109375" style="261" customWidth="1"/>
    <col min="5646" max="5646" width="7.5703125" style="261" customWidth="1"/>
    <col min="5647" max="5896" width="11.42578125" style="261"/>
    <col min="5897" max="5901" width="13.7109375" style="261" customWidth="1"/>
    <col min="5902" max="5902" width="7.5703125" style="261" customWidth="1"/>
    <col min="5903" max="6152" width="11.42578125" style="261"/>
    <col min="6153" max="6157" width="13.7109375" style="261" customWidth="1"/>
    <col min="6158" max="6158" width="7.5703125" style="261" customWidth="1"/>
    <col min="6159" max="6408" width="11.42578125" style="261"/>
    <col min="6409" max="6413" width="13.7109375" style="261" customWidth="1"/>
    <col min="6414" max="6414" width="7.5703125" style="261" customWidth="1"/>
    <col min="6415" max="6664" width="11.42578125" style="261"/>
    <col min="6665" max="6669" width="13.7109375" style="261" customWidth="1"/>
    <col min="6670" max="6670" width="7.5703125" style="261" customWidth="1"/>
    <col min="6671" max="6920" width="11.42578125" style="261"/>
    <col min="6921" max="6925" width="13.7109375" style="261" customWidth="1"/>
    <col min="6926" max="6926" width="7.5703125" style="261" customWidth="1"/>
    <col min="6927" max="7176" width="11.42578125" style="261"/>
    <col min="7177" max="7181" width="13.7109375" style="261" customWidth="1"/>
    <col min="7182" max="7182" width="7.5703125" style="261" customWidth="1"/>
    <col min="7183" max="7432" width="11.42578125" style="261"/>
    <col min="7433" max="7437" width="13.7109375" style="261" customWidth="1"/>
    <col min="7438" max="7438" width="7.5703125" style="261" customWidth="1"/>
    <col min="7439" max="7688" width="11.42578125" style="261"/>
    <col min="7689" max="7693" width="13.7109375" style="261" customWidth="1"/>
    <col min="7694" max="7694" width="7.5703125" style="261" customWidth="1"/>
    <col min="7695" max="7944" width="11.42578125" style="261"/>
    <col min="7945" max="7949" width="13.7109375" style="261" customWidth="1"/>
    <col min="7950" max="7950" width="7.5703125" style="261" customWidth="1"/>
    <col min="7951" max="8200" width="11.42578125" style="261"/>
    <col min="8201" max="8205" width="13.7109375" style="261" customWidth="1"/>
    <col min="8206" max="8206" width="7.5703125" style="261" customWidth="1"/>
    <col min="8207" max="8456" width="11.42578125" style="261"/>
    <col min="8457" max="8461" width="13.7109375" style="261" customWidth="1"/>
    <col min="8462" max="8462" width="7.5703125" style="261" customWidth="1"/>
    <col min="8463" max="8712" width="11.42578125" style="261"/>
    <col min="8713" max="8717" width="13.7109375" style="261" customWidth="1"/>
    <col min="8718" max="8718" width="7.5703125" style="261" customWidth="1"/>
    <col min="8719" max="8968" width="11.42578125" style="261"/>
    <col min="8969" max="8973" width="13.7109375" style="261" customWidth="1"/>
    <col min="8974" max="8974" width="7.5703125" style="261" customWidth="1"/>
    <col min="8975" max="9224" width="11.42578125" style="261"/>
    <col min="9225" max="9229" width="13.7109375" style="261" customWidth="1"/>
    <col min="9230" max="9230" width="7.5703125" style="261" customWidth="1"/>
    <col min="9231" max="9480" width="11.42578125" style="261"/>
    <col min="9481" max="9485" width="13.7109375" style="261" customWidth="1"/>
    <col min="9486" max="9486" width="7.5703125" style="261" customWidth="1"/>
    <col min="9487" max="9736" width="11.42578125" style="261"/>
    <col min="9737" max="9741" width="13.7109375" style="261" customWidth="1"/>
    <col min="9742" max="9742" width="7.5703125" style="261" customWidth="1"/>
    <col min="9743" max="9992" width="11.42578125" style="261"/>
    <col min="9993" max="9997" width="13.7109375" style="261" customWidth="1"/>
    <col min="9998" max="9998" width="7.5703125" style="261" customWidth="1"/>
    <col min="9999" max="10248" width="11.42578125" style="261"/>
    <col min="10249" max="10253" width="13.7109375" style="261" customWidth="1"/>
    <col min="10254" max="10254" width="7.5703125" style="261" customWidth="1"/>
    <col min="10255" max="10504" width="11.42578125" style="261"/>
    <col min="10505" max="10509" width="13.7109375" style="261" customWidth="1"/>
    <col min="10510" max="10510" width="7.5703125" style="261" customWidth="1"/>
    <col min="10511" max="10760" width="11.42578125" style="261"/>
    <col min="10761" max="10765" width="13.7109375" style="261" customWidth="1"/>
    <col min="10766" max="10766" width="7.5703125" style="261" customWidth="1"/>
    <col min="10767" max="11016" width="11.42578125" style="261"/>
    <col min="11017" max="11021" width="13.7109375" style="261" customWidth="1"/>
    <col min="11022" max="11022" width="7.5703125" style="261" customWidth="1"/>
    <col min="11023" max="11272" width="11.42578125" style="261"/>
    <col min="11273" max="11277" width="13.7109375" style="261" customWidth="1"/>
    <col min="11278" max="11278" width="7.5703125" style="261" customWidth="1"/>
    <col min="11279" max="11528" width="11.42578125" style="261"/>
    <col min="11529" max="11533" width="13.7109375" style="261" customWidth="1"/>
    <col min="11534" max="11534" width="7.5703125" style="261" customWidth="1"/>
    <col min="11535" max="11784" width="11.42578125" style="261"/>
    <col min="11785" max="11789" width="13.7109375" style="261" customWidth="1"/>
    <col min="11790" max="11790" width="7.5703125" style="261" customWidth="1"/>
    <col min="11791" max="12040" width="11.42578125" style="261"/>
    <col min="12041" max="12045" width="13.7109375" style="261" customWidth="1"/>
    <col min="12046" max="12046" width="7.5703125" style="261" customWidth="1"/>
    <col min="12047" max="12296" width="11.42578125" style="261"/>
    <col min="12297" max="12301" width="13.7109375" style="261" customWidth="1"/>
    <col min="12302" max="12302" width="7.5703125" style="261" customWidth="1"/>
    <col min="12303" max="12552" width="11.42578125" style="261"/>
    <col min="12553" max="12557" width="13.7109375" style="261" customWidth="1"/>
    <col min="12558" max="12558" width="7.5703125" style="261" customWidth="1"/>
    <col min="12559" max="12808" width="11.42578125" style="261"/>
    <col min="12809" max="12813" width="13.7109375" style="261" customWidth="1"/>
    <col min="12814" max="12814" width="7.5703125" style="261" customWidth="1"/>
    <col min="12815" max="13064" width="11.42578125" style="261"/>
    <col min="13065" max="13069" width="13.7109375" style="261" customWidth="1"/>
    <col min="13070" max="13070" width="7.5703125" style="261" customWidth="1"/>
    <col min="13071" max="13320" width="11.42578125" style="261"/>
    <col min="13321" max="13325" width="13.7109375" style="261" customWidth="1"/>
    <col min="13326" max="13326" width="7.5703125" style="261" customWidth="1"/>
    <col min="13327" max="13576" width="11.42578125" style="261"/>
    <col min="13577" max="13581" width="13.7109375" style="261" customWidth="1"/>
    <col min="13582" max="13582" width="7.5703125" style="261" customWidth="1"/>
    <col min="13583" max="13832" width="11.42578125" style="261"/>
    <col min="13833" max="13837" width="13.7109375" style="261" customWidth="1"/>
    <col min="13838" max="13838" width="7.5703125" style="261" customWidth="1"/>
    <col min="13839" max="14088" width="11.42578125" style="261"/>
    <col min="14089" max="14093" width="13.7109375" style="261" customWidth="1"/>
    <col min="14094" max="14094" width="7.5703125" style="261" customWidth="1"/>
    <col min="14095" max="14344" width="11.42578125" style="261"/>
    <col min="14345" max="14349" width="13.7109375" style="261" customWidth="1"/>
    <col min="14350" max="14350" width="7.5703125" style="261" customWidth="1"/>
    <col min="14351" max="14600" width="11.42578125" style="261"/>
    <col min="14601" max="14605" width="13.7109375" style="261" customWidth="1"/>
    <col min="14606" max="14606" width="7.5703125" style="261" customWidth="1"/>
    <col min="14607" max="14856" width="11.42578125" style="261"/>
    <col min="14857" max="14861" width="13.7109375" style="261" customWidth="1"/>
    <col min="14862" max="14862" width="7.5703125" style="261" customWidth="1"/>
    <col min="14863" max="15112" width="11.42578125" style="261"/>
    <col min="15113" max="15117" width="13.7109375" style="261" customWidth="1"/>
    <col min="15118" max="15118" width="7.5703125" style="261" customWidth="1"/>
    <col min="15119" max="15368" width="11.42578125" style="261"/>
    <col min="15369" max="15373" width="13.7109375" style="261" customWidth="1"/>
    <col min="15374" max="15374" width="7.5703125" style="261" customWidth="1"/>
    <col min="15375" max="15624" width="11.42578125" style="261"/>
    <col min="15625" max="15629" width="13.7109375" style="261" customWidth="1"/>
    <col min="15630" max="15630" width="7.5703125" style="261" customWidth="1"/>
    <col min="15631" max="15880" width="11.42578125" style="261"/>
    <col min="15881" max="15885" width="13.7109375" style="261" customWidth="1"/>
    <col min="15886" max="15886" width="7.5703125" style="261" customWidth="1"/>
    <col min="15887" max="16136" width="11.42578125" style="261"/>
    <col min="16137" max="16141" width="13.7109375" style="261" customWidth="1"/>
    <col min="16142" max="16142" width="7.5703125" style="261" customWidth="1"/>
    <col min="16143" max="16384" width="11.42578125" style="261"/>
  </cols>
  <sheetData>
    <row r="2" spans="1:14">
      <c r="A2" s="266" t="s">
        <v>947</v>
      </c>
      <c r="B2" s="266"/>
      <c r="C2" s="266"/>
      <c r="D2" s="266"/>
      <c r="E2" s="266"/>
      <c r="F2" s="266"/>
      <c r="G2" s="266"/>
      <c r="H2" s="266"/>
      <c r="J2" s="279"/>
      <c r="L2" s="280" t="s">
        <v>948</v>
      </c>
    </row>
    <row r="3" spans="1:14">
      <c r="A3" s="266" t="s">
        <v>949</v>
      </c>
      <c r="B3" s="266"/>
      <c r="C3" s="266"/>
      <c r="D3" s="266"/>
      <c r="E3" s="266"/>
      <c r="F3" s="266"/>
      <c r="G3" s="266"/>
      <c r="H3" s="266"/>
      <c r="J3" s="279" t="s">
        <v>950</v>
      </c>
      <c r="K3" s="272"/>
      <c r="L3" s="272"/>
      <c r="M3" s="272"/>
      <c r="N3" s="281" t="s">
        <v>948</v>
      </c>
    </row>
    <row r="4" spans="1:14">
      <c r="A4" s="266" t="s">
        <v>951</v>
      </c>
      <c r="B4" s="266"/>
      <c r="C4" s="266"/>
      <c r="D4" s="266"/>
      <c r="E4" s="266"/>
      <c r="F4" s="266"/>
      <c r="G4" s="266"/>
      <c r="H4" s="266"/>
      <c r="J4" s="280" t="s">
        <v>952</v>
      </c>
      <c r="K4" s="282">
        <f>SUM(K5:K7)</f>
        <v>214325</v>
      </c>
      <c r="L4" s="283">
        <f>SUM(L5:L7)</f>
        <v>100</v>
      </c>
      <c r="N4" s="284"/>
    </row>
    <row r="5" spans="1:14">
      <c r="J5" s="272" t="s">
        <v>953</v>
      </c>
      <c r="K5" s="285">
        <v>195513</v>
      </c>
      <c r="L5" s="286">
        <f>+K5/$K$4*100</f>
        <v>91.222675842762158</v>
      </c>
      <c r="N5" s="287"/>
    </row>
    <row r="6" spans="1:14">
      <c r="J6" s="272" t="s">
        <v>954</v>
      </c>
      <c r="K6" s="285">
        <v>17787</v>
      </c>
      <c r="L6" s="286">
        <f>+K6/$K$4*100</f>
        <v>8.2990785022745825</v>
      </c>
      <c r="N6" s="287"/>
    </row>
    <row r="7" spans="1:14">
      <c r="E7" s="288" t="s">
        <v>955</v>
      </c>
      <c r="J7" s="272" t="s">
        <v>956</v>
      </c>
      <c r="K7" s="285">
        <v>1025</v>
      </c>
      <c r="L7" s="286">
        <f>+K7/$K$4*100</f>
        <v>0.47824565496325677</v>
      </c>
      <c r="N7" s="287"/>
    </row>
    <row r="30" spans="1:1">
      <c r="A30" s="289" t="s">
        <v>957</v>
      </c>
    </row>
    <row r="344" spans="10:41" ht="15.75">
      <c r="J344" s="50">
        <f t="shared" ref="J344:AO344" si="0">SUM(J340:J343)</f>
        <v>0</v>
      </c>
      <c r="K344" s="50">
        <f t="shared" si="0"/>
        <v>0</v>
      </c>
      <c r="L344" s="50">
        <f t="shared" si="0"/>
        <v>0</v>
      </c>
      <c r="M344" s="50">
        <f t="shared" si="0"/>
        <v>0</v>
      </c>
      <c r="N344" s="51">
        <f t="shared" si="0"/>
        <v>0</v>
      </c>
      <c r="O344" s="52">
        <f t="shared" si="0"/>
        <v>0</v>
      </c>
      <c r="P344" s="53">
        <f t="shared" si="0"/>
        <v>0</v>
      </c>
      <c r="Q344" s="54">
        <f t="shared" si="0"/>
        <v>0</v>
      </c>
      <c r="R344" s="54">
        <f t="shared" si="0"/>
        <v>0</v>
      </c>
      <c r="S344" s="55">
        <f t="shared" si="0"/>
        <v>0</v>
      </c>
      <c r="T344" s="55">
        <f t="shared" si="0"/>
        <v>0</v>
      </c>
      <c r="U344" s="55">
        <f t="shared" si="0"/>
        <v>0</v>
      </c>
      <c r="V344" s="55">
        <f t="shared" si="0"/>
        <v>0</v>
      </c>
      <c r="W344" s="55">
        <f t="shared" si="0"/>
        <v>0</v>
      </c>
      <c r="X344" s="55">
        <f t="shared" si="0"/>
        <v>0</v>
      </c>
      <c r="Y344" s="56">
        <f t="shared" si="0"/>
        <v>0</v>
      </c>
      <c r="Z344" s="55">
        <f t="shared" si="0"/>
        <v>0</v>
      </c>
      <c r="AA344" s="55">
        <f t="shared" si="0"/>
        <v>0</v>
      </c>
      <c r="AB344" s="55">
        <f t="shared" si="0"/>
        <v>0</v>
      </c>
      <c r="AC344" s="55">
        <f t="shared" si="0"/>
        <v>0</v>
      </c>
      <c r="AD344" s="55">
        <f t="shared" si="0"/>
        <v>0</v>
      </c>
      <c r="AE344" s="55">
        <f t="shared" si="0"/>
        <v>0</v>
      </c>
      <c r="AF344" s="55">
        <f t="shared" si="0"/>
        <v>0</v>
      </c>
      <c r="AG344" s="55">
        <f t="shared" si="0"/>
        <v>0</v>
      </c>
      <c r="AH344" s="55">
        <f t="shared" si="0"/>
        <v>0</v>
      </c>
      <c r="AI344" s="55">
        <f t="shared" si="0"/>
        <v>0</v>
      </c>
      <c r="AJ344" s="55">
        <f t="shared" si="0"/>
        <v>0</v>
      </c>
      <c r="AK344" s="55">
        <f t="shared" si="0"/>
        <v>0</v>
      </c>
      <c r="AL344" s="55">
        <f t="shared" si="0"/>
        <v>0</v>
      </c>
      <c r="AM344" s="55">
        <f t="shared" si="0"/>
        <v>0</v>
      </c>
      <c r="AN344" s="55">
        <f t="shared" si="0"/>
        <v>0</v>
      </c>
      <c r="AO344" s="56">
        <f t="shared" si="0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19" orientation="landscape" useFirstPageNumber="1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4E51C-E16E-4960-9C23-9C6409A95169}">
  <sheetPr>
    <pageSetUpPr fitToPage="1"/>
  </sheetPr>
  <dimension ref="A2:I18"/>
  <sheetViews>
    <sheetView showGridLines="0" zoomScaleNormal="100" workbookViewId="0">
      <selection activeCell="K4" sqref="K4"/>
    </sheetView>
  </sheetViews>
  <sheetFormatPr baseColWidth="10" defaultColWidth="12.28515625" defaultRowHeight="12.75"/>
  <cols>
    <col min="1" max="1" width="10.7109375" style="297" customWidth="1"/>
    <col min="2" max="9" width="12.7109375" style="297" customWidth="1"/>
    <col min="10" max="256" width="12.28515625" style="297"/>
    <col min="257" max="257" width="10.7109375" style="297" customWidth="1"/>
    <col min="258" max="265" width="12.7109375" style="297" customWidth="1"/>
    <col min="266" max="512" width="12.28515625" style="297"/>
    <col min="513" max="513" width="10.7109375" style="297" customWidth="1"/>
    <col min="514" max="521" width="12.7109375" style="297" customWidth="1"/>
    <col min="522" max="768" width="12.28515625" style="297"/>
    <col min="769" max="769" width="10.7109375" style="297" customWidth="1"/>
    <col min="770" max="777" width="12.7109375" style="297" customWidth="1"/>
    <col min="778" max="1024" width="12.28515625" style="297"/>
    <col min="1025" max="1025" width="10.7109375" style="297" customWidth="1"/>
    <col min="1026" max="1033" width="12.7109375" style="297" customWidth="1"/>
    <col min="1034" max="1280" width="12.28515625" style="297"/>
    <col min="1281" max="1281" width="10.7109375" style="297" customWidth="1"/>
    <col min="1282" max="1289" width="12.7109375" style="297" customWidth="1"/>
    <col min="1290" max="1536" width="12.28515625" style="297"/>
    <col min="1537" max="1537" width="10.7109375" style="297" customWidth="1"/>
    <col min="1538" max="1545" width="12.7109375" style="297" customWidth="1"/>
    <col min="1546" max="1792" width="12.28515625" style="297"/>
    <col min="1793" max="1793" width="10.7109375" style="297" customWidth="1"/>
    <col min="1794" max="1801" width="12.7109375" style="297" customWidth="1"/>
    <col min="1802" max="2048" width="12.28515625" style="297"/>
    <col min="2049" max="2049" width="10.7109375" style="297" customWidth="1"/>
    <col min="2050" max="2057" width="12.7109375" style="297" customWidth="1"/>
    <col min="2058" max="2304" width="12.28515625" style="297"/>
    <col min="2305" max="2305" width="10.7109375" style="297" customWidth="1"/>
    <col min="2306" max="2313" width="12.7109375" style="297" customWidth="1"/>
    <col min="2314" max="2560" width="12.28515625" style="297"/>
    <col min="2561" max="2561" width="10.7109375" style="297" customWidth="1"/>
    <col min="2562" max="2569" width="12.7109375" style="297" customWidth="1"/>
    <col min="2570" max="2816" width="12.28515625" style="297"/>
    <col min="2817" max="2817" width="10.7109375" style="297" customWidth="1"/>
    <col min="2818" max="2825" width="12.7109375" style="297" customWidth="1"/>
    <col min="2826" max="3072" width="12.28515625" style="297"/>
    <col min="3073" max="3073" width="10.7109375" style="297" customWidth="1"/>
    <col min="3074" max="3081" width="12.7109375" style="297" customWidth="1"/>
    <col min="3082" max="3328" width="12.28515625" style="297"/>
    <col min="3329" max="3329" width="10.7109375" style="297" customWidth="1"/>
    <col min="3330" max="3337" width="12.7109375" style="297" customWidth="1"/>
    <col min="3338" max="3584" width="12.28515625" style="297"/>
    <col min="3585" max="3585" width="10.7109375" style="297" customWidth="1"/>
    <col min="3586" max="3593" width="12.7109375" style="297" customWidth="1"/>
    <col min="3594" max="3840" width="12.28515625" style="297"/>
    <col min="3841" max="3841" width="10.7109375" style="297" customWidth="1"/>
    <col min="3842" max="3849" width="12.7109375" style="297" customWidth="1"/>
    <col min="3850" max="4096" width="12.28515625" style="297"/>
    <col min="4097" max="4097" width="10.7109375" style="297" customWidth="1"/>
    <col min="4098" max="4105" width="12.7109375" style="297" customWidth="1"/>
    <col min="4106" max="4352" width="12.28515625" style="297"/>
    <col min="4353" max="4353" width="10.7109375" style="297" customWidth="1"/>
    <col min="4354" max="4361" width="12.7109375" style="297" customWidth="1"/>
    <col min="4362" max="4608" width="12.28515625" style="297"/>
    <col min="4609" max="4609" width="10.7109375" style="297" customWidth="1"/>
    <col min="4610" max="4617" width="12.7109375" style="297" customWidth="1"/>
    <col min="4618" max="4864" width="12.28515625" style="297"/>
    <col min="4865" max="4865" width="10.7109375" style="297" customWidth="1"/>
    <col min="4866" max="4873" width="12.7109375" style="297" customWidth="1"/>
    <col min="4874" max="5120" width="12.28515625" style="297"/>
    <col min="5121" max="5121" width="10.7109375" style="297" customWidth="1"/>
    <col min="5122" max="5129" width="12.7109375" style="297" customWidth="1"/>
    <col min="5130" max="5376" width="12.28515625" style="297"/>
    <col min="5377" max="5377" width="10.7109375" style="297" customWidth="1"/>
    <col min="5378" max="5385" width="12.7109375" style="297" customWidth="1"/>
    <col min="5386" max="5632" width="12.28515625" style="297"/>
    <col min="5633" max="5633" width="10.7109375" style="297" customWidth="1"/>
    <col min="5634" max="5641" width="12.7109375" style="297" customWidth="1"/>
    <col min="5642" max="5888" width="12.28515625" style="297"/>
    <col min="5889" max="5889" width="10.7109375" style="297" customWidth="1"/>
    <col min="5890" max="5897" width="12.7109375" style="297" customWidth="1"/>
    <col min="5898" max="6144" width="12.28515625" style="297"/>
    <col min="6145" max="6145" width="10.7109375" style="297" customWidth="1"/>
    <col min="6146" max="6153" width="12.7109375" style="297" customWidth="1"/>
    <col min="6154" max="6400" width="12.28515625" style="297"/>
    <col min="6401" max="6401" width="10.7109375" style="297" customWidth="1"/>
    <col min="6402" max="6409" width="12.7109375" style="297" customWidth="1"/>
    <col min="6410" max="6656" width="12.28515625" style="297"/>
    <col min="6657" max="6657" width="10.7109375" style="297" customWidth="1"/>
    <col min="6658" max="6665" width="12.7109375" style="297" customWidth="1"/>
    <col min="6666" max="6912" width="12.28515625" style="297"/>
    <col min="6913" max="6913" width="10.7109375" style="297" customWidth="1"/>
    <col min="6914" max="6921" width="12.7109375" style="297" customWidth="1"/>
    <col min="6922" max="7168" width="12.28515625" style="297"/>
    <col min="7169" max="7169" width="10.7109375" style="297" customWidth="1"/>
    <col min="7170" max="7177" width="12.7109375" style="297" customWidth="1"/>
    <col min="7178" max="7424" width="12.28515625" style="297"/>
    <col min="7425" max="7425" width="10.7109375" style="297" customWidth="1"/>
    <col min="7426" max="7433" width="12.7109375" style="297" customWidth="1"/>
    <col min="7434" max="7680" width="12.28515625" style="297"/>
    <col min="7681" max="7681" width="10.7109375" style="297" customWidth="1"/>
    <col min="7682" max="7689" width="12.7109375" style="297" customWidth="1"/>
    <col min="7690" max="7936" width="12.28515625" style="297"/>
    <col min="7937" max="7937" width="10.7109375" style="297" customWidth="1"/>
    <col min="7938" max="7945" width="12.7109375" style="297" customWidth="1"/>
    <col min="7946" max="8192" width="12.28515625" style="297"/>
    <col min="8193" max="8193" width="10.7109375" style="297" customWidth="1"/>
    <col min="8194" max="8201" width="12.7109375" style="297" customWidth="1"/>
    <col min="8202" max="8448" width="12.28515625" style="297"/>
    <col min="8449" max="8449" width="10.7109375" style="297" customWidth="1"/>
    <col min="8450" max="8457" width="12.7109375" style="297" customWidth="1"/>
    <col min="8458" max="8704" width="12.28515625" style="297"/>
    <col min="8705" max="8705" width="10.7109375" style="297" customWidth="1"/>
    <col min="8706" max="8713" width="12.7109375" style="297" customWidth="1"/>
    <col min="8714" max="8960" width="12.28515625" style="297"/>
    <col min="8961" max="8961" width="10.7109375" style="297" customWidth="1"/>
    <col min="8962" max="8969" width="12.7109375" style="297" customWidth="1"/>
    <col min="8970" max="9216" width="12.28515625" style="297"/>
    <col min="9217" max="9217" width="10.7109375" style="297" customWidth="1"/>
    <col min="9218" max="9225" width="12.7109375" style="297" customWidth="1"/>
    <col min="9226" max="9472" width="12.28515625" style="297"/>
    <col min="9473" max="9473" width="10.7109375" style="297" customWidth="1"/>
    <col min="9474" max="9481" width="12.7109375" style="297" customWidth="1"/>
    <col min="9482" max="9728" width="12.28515625" style="297"/>
    <col min="9729" max="9729" width="10.7109375" style="297" customWidth="1"/>
    <col min="9730" max="9737" width="12.7109375" style="297" customWidth="1"/>
    <col min="9738" max="9984" width="12.28515625" style="297"/>
    <col min="9985" max="9985" width="10.7109375" style="297" customWidth="1"/>
    <col min="9986" max="9993" width="12.7109375" style="297" customWidth="1"/>
    <col min="9994" max="10240" width="12.28515625" style="297"/>
    <col min="10241" max="10241" width="10.7109375" style="297" customWidth="1"/>
    <col min="10242" max="10249" width="12.7109375" style="297" customWidth="1"/>
    <col min="10250" max="10496" width="12.28515625" style="297"/>
    <col min="10497" max="10497" width="10.7109375" style="297" customWidth="1"/>
    <col min="10498" max="10505" width="12.7109375" style="297" customWidth="1"/>
    <col min="10506" max="10752" width="12.28515625" style="297"/>
    <col min="10753" max="10753" width="10.7109375" style="297" customWidth="1"/>
    <col min="10754" max="10761" width="12.7109375" style="297" customWidth="1"/>
    <col min="10762" max="11008" width="12.28515625" style="297"/>
    <col min="11009" max="11009" width="10.7109375" style="297" customWidth="1"/>
    <col min="11010" max="11017" width="12.7109375" style="297" customWidth="1"/>
    <col min="11018" max="11264" width="12.28515625" style="297"/>
    <col min="11265" max="11265" width="10.7109375" style="297" customWidth="1"/>
    <col min="11266" max="11273" width="12.7109375" style="297" customWidth="1"/>
    <col min="11274" max="11520" width="12.28515625" style="297"/>
    <col min="11521" max="11521" width="10.7109375" style="297" customWidth="1"/>
    <col min="11522" max="11529" width="12.7109375" style="297" customWidth="1"/>
    <col min="11530" max="11776" width="12.28515625" style="297"/>
    <col min="11777" max="11777" width="10.7109375" style="297" customWidth="1"/>
    <col min="11778" max="11785" width="12.7109375" style="297" customWidth="1"/>
    <col min="11786" max="12032" width="12.28515625" style="297"/>
    <col min="12033" max="12033" width="10.7109375" style="297" customWidth="1"/>
    <col min="12034" max="12041" width="12.7109375" style="297" customWidth="1"/>
    <col min="12042" max="12288" width="12.28515625" style="297"/>
    <col min="12289" max="12289" width="10.7109375" style="297" customWidth="1"/>
    <col min="12290" max="12297" width="12.7109375" style="297" customWidth="1"/>
    <col min="12298" max="12544" width="12.28515625" style="297"/>
    <col min="12545" max="12545" width="10.7109375" style="297" customWidth="1"/>
    <col min="12546" max="12553" width="12.7109375" style="297" customWidth="1"/>
    <col min="12554" max="12800" width="12.28515625" style="297"/>
    <col min="12801" max="12801" width="10.7109375" style="297" customWidth="1"/>
    <col min="12802" max="12809" width="12.7109375" style="297" customWidth="1"/>
    <col min="12810" max="13056" width="12.28515625" style="297"/>
    <col min="13057" max="13057" width="10.7109375" style="297" customWidth="1"/>
    <col min="13058" max="13065" width="12.7109375" style="297" customWidth="1"/>
    <col min="13066" max="13312" width="12.28515625" style="297"/>
    <col min="13313" max="13313" width="10.7109375" style="297" customWidth="1"/>
    <col min="13314" max="13321" width="12.7109375" style="297" customWidth="1"/>
    <col min="13322" max="13568" width="12.28515625" style="297"/>
    <col min="13569" max="13569" width="10.7109375" style="297" customWidth="1"/>
    <col min="13570" max="13577" width="12.7109375" style="297" customWidth="1"/>
    <col min="13578" max="13824" width="12.28515625" style="297"/>
    <col min="13825" max="13825" width="10.7109375" style="297" customWidth="1"/>
    <col min="13826" max="13833" width="12.7109375" style="297" customWidth="1"/>
    <col min="13834" max="14080" width="12.28515625" style="297"/>
    <col min="14081" max="14081" width="10.7109375" style="297" customWidth="1"/>
    <col min="14082" max="14089" width="12.7109375" style="297" customWidth="1"/>
    <col min="14090" max="14336" width="12.28515625" style="297"/>
    <col min="14337" max="14337" width="10.7109375" style="297" customWidth="1"/>
    <col min="14338" max="14345" width="12.7109375" style="297" customWidth="1"/>
    <col min="14346" max="14592" width="12.28515625" style="297"/>
    <col min="14593" max="14593" width="10.7109375" style="297" customWidth="1"/>
    <col min="14594" max="14601" width="12.7109375" style="297" customWidth="1"/>
    <col min="14602" max="14848" width="12.28515625" style="297"/>
    <col min="14849" max="14849" width="10.7109375" style="297" customWidth="1"/>
    <col min="14850" max="14857" width="12.7109375" style="297" customWidth="1"/>
    <col min="14858" max="15104" width="12.28515625" style="297"/>
    <col min="15105" max="15105" width="10.7109375" style="297" customWidth="1"/>
    <col min="15106" max="15113" width="12.7109375" style="297" customWidth="1"/>
    <col min="15114" max="15360" width="12.28515625" style="297"/>
    <col min="15361" max="15361" width="10.7109375" style="297" customWidth="1"/>
    <col min="15362" max="15369" width="12.7109375" style="297" customWidth="1"/>
    <col min="15370" max="15616" width="12.28515625" style="297"/>
    <col min="15617" max="15617" width="10.7109375" style="297" customWidth="1"/>
    <col min="15618" max="15625" width="12.7109375" style="297" customWidth="1"/>
    <col min="15626" max="15872" width="12.28515625" style="297"/>
    <col min="15873" max="15873" width="10.7109375" style="297" customWidth="1"/>
    <col min="15874" max="15881" width="12.7109375" style="297" customWidth="1"/>
    <col min="15882" max="16128" width="12.28515625" style="297"/>
    <col min="16129" max="16129" width="10.7109375" style="297" customWidth="1"/>
    <col min="16130" max="16137" width="12.7109375" style="297" customWidth="1"/>
    <col min="16138" max="16384" width="12.28515625" style="297"/>
  </cols>
  <sheetData>
    <row r="2" spans="1:9" s="119" customFormat="1" ht="18" customHeight="1">
      <c r="A2" s="118" t="s">
        <v>958</v>
      </c>
      <c r="B2" s="118"/>
      <c r="C2" s="118"/>
      <c r="D2" s="118"/>
      <c r="E2" s="118"/>
      <c r="F2" s="118"/>
      <c r="G2" s="118"/>
      <c r="H2" s="118"/>
      <c r="I2" s="118"/>
    </row>
    <row r="3" spans="1:9" s="119" customFormat="1" ht="12.75" customHeight="1">
      <c r="A3" s="140" t="s">
        <v>959</v>
      </c>
      <c r="B3" s="140"/>
      <c r="C3" s="140"/>
      <c r="D3" s="140"/>
      <c r="E3" s="140"/>
      <c r="F3" s="140"/>
      <c r="G3" s="140"/>
      <c r="H3" s="140"/>
      <c r="I3" s="140"/>
    </row>
    <row r="4" spans="1:9" s="119" customFormat="1" ht="15.75" customHeight="1">
      <c r="A4" s="140" t="s">
        <v>960</v>
      </c>
      <c r="B4" s="140"/>
      <c r="C4" s="140"/>
      <c r="D4" s="140"/>
      <c r="E4" s="140"/>
      <c r="F4" s="140"/>
      <c r="G4" s="140"/>
      <c r="H4" s="140"/>
      <c r="I4" s="140"/>
    </row>
    <row r="5" spans="1:9" s="119" customFormat="1" ht="18" customHeight="1">
      <c r="A5" s="291" t="s">
        <v>961</v>
      </c>
      <c r="B5" s="291"/>
      <c r="C5" s="291"/>
      <c r="D5" s="291"/>
      <c r="E5" s="291"/>
      <c r="F5" s="291"/>
      <c r="G5" s="291"/>
      <c r="H5" s="291"/>
      <c r="I5" s="291"/>
    </row>
    <row r="6" spans="1:9" s="119" customFormat="1" ht="7.5" customHeight="1">
      <c r="A6" s="292"/>
      <c r="B6" s="292"/>
      <c r="C6" s="292"/>
      <c r="D6" s="292"/>
      <c r="E6" s="292"/>
      <c r="F6" s="292"/>
      <c r="G6" s="292"/>
      <c r="H6" s="292"/>
      <c r="I6" s="292"/>
    </row>
    <row r="7" spans="1:9" s="294" customFormat="1" ht="16.5" customHeight="1">
      <c r="A7" s="489" t="s">
        <v>929</v>
      </c>
      <c r="B7" s="492" t="s">
        <v>962</v>
      </c>
      <c r="C7" s="492"/>
      <c r="D7" s="492"/>
      <c r="E7" s="492"/>
      <c r="F7" s="492"/>
      <c r="G7" s="492"/>
      <c r="H7" s="492"/>
      <c r="I7" s="492"/>
    </row>
    <row r="8" spans="1:9" s="294" customFormat="1" ht="16.5" customHeight="1">
      <c r="A8" s="490"/>
      <c r="B8" s="492" t="s">
        <v>14</v>
      </c>
      <c r="C8" s="492"/>
      <c r="D8" s="492"/>
      <c r="E8" s="465"/>
      <c r="F8" s="492" t="s">
        <v>15</v>
      </c>
      <c r="G8" s="492"/>
      <c r="H8" s="492"/>
      <c r="I8" s="492"/>
    </row>
    <row r="9" spans="1:9" s="294" customFormat="1" ht="16.5" customHeight="1">
      <c r="A9" s="491"/>
      <c r="B9" s="295" t="s">
        <v>34</v>
      </c>
      <c r="C9" s="295" t="s">
        <v>954</v>
      </c>
      <c r="D9" s="295" t="s">
        <v>953</v>
      </c>
      <c r="E9" s="293" t="s">
        <v>956</v>
      </c>
      <c r="F9" s="293" t="s">
        <v>34</v>
      </c>
      <c r="G9" s="293" t="s">
        <v>954</v>
      </c>
      <c r="H9" s="293" t="s">
        <v>953</v>
      </c>
      <c r="I9" s="293" t="s">
        <v>956</v>
      </c>
    </row>
    <row r="10" spans="1:9" ht="8.25" customHeight="1">
      <c r="A10" s="296"/>
      <c r="B10" s="296"/>
      <c r="C10" s="296"/>
      <c r="D10" s="296"/>
      <c r="E10" s="296"/>
      <c r="F10" s="296"/>
      <c r="G10" s="296"/>
      <c r="H10" s="296"/>
      <c r="I10" s="296"/>
    </row>
    <row r="11" spans="1:9" ht="16.5" customHeight="1">
      <c r="A11" s="298" t="s">
        <v>952</v>
      </c>
      <c r="B11" s="299">
        <f>SUM(B13:B15)</f>
        <v>214325</v>
      </c>
      <c r="C11" s="299">
        <f>SUM(C13:C15)</f>
        <v>17787</v>
      </c>
      <c r="D11" s="299">
        <f>SUM(D13:D15)</f>
        <v>195513</v>
      </c>
      <c r="E11" s="299">
        <f>SUM(E13:E15)</f>
        <v>1025</v>
      </c>
      <c r="F11" s="300">
        <f>SUM(G11:I11)</f>
        <v>100</v>
      </c>
      <c r="G11" s="300">
        <f>C11/$B11*100</f>
        <v>8.2990785022745825</v>
      </c>
      <c r="H11" s="300">
        <f>D11/$B11*100</f>
        <v>91.222675842762158</v>
      </c>
      <c r="I11" s="301">
        <f>E11/$B11*100</f>
        <v>0.47824565496325677</v>
      </c>
    </row>
    <row r="12" spans="1:9" ht="8.25" customHeight="1">
      <c r="A12" s="119"/>
      <c r="B12" s="302"/>
      <c r="C12" s="302"/>
      <c r="D12" s="302"/>
      <c r="E12" s="302"/>
      <c r="F12" s="303"/>
      <c r="G12" s="303"/>
      <c r="H12" s="303"/>
      <c r="I12" s="304"/>
    </row>
    <row r="13" spans="1:9" ht="16.5" customHeight="1">
      <c r="A13" s="305" t="s">
        <v>940</v>
      </c>
      <c r="B13" s="137">
        <f t="shared" ref="B13:B15" si="0">SUM(C13:E13)</f>
        <v>103605</v>
      </c>
      <c r="C13" s="137">
        <v>6137</v>
      </c>
      <c r="D13" s="137">
        <v>97162</v>
      </c>
      <c r="E13" s="137">
        <v>306</v>
      </c>
      <c r="F13" s="303">
        <f t="shared" ref="F13:F15" si="1">IF(SUM(G13:I13)=0,"-",SUM(G13:I13))</f>
        <v>100</v>
      </c>
      <c r="G13" s="303">
        <f t="shared" ref="G13:I15" si="2">IFERROR(C13/$B13*100,"-")</f>
        <v>5.9234592925051874</v>
      </c>
      <c r="H13" s="303">
        <f t="shared" si="2"/>
        <v>93.781188166594276</v>
      </c>
      <c r="I13" s="304">
        <f t="shared" si="2"/>
        <v>0.2953525409005357</v>
      </c>
    </row>
    <row r="14" spans="1:9" ht="16.5" customHeight="1">
      <c r="A14" s="196" t="s">
        <v>942</v>
      </c>
      <c r="B14" s="137">
        <f t="shared" si="0"/>
        <v>58365</v>
      </c>
      <c r="C14" s="137">
        <v>5563</v>
      </c>
      <c r="D14" s="137">
        <v>52412</v>
      </c>
      <c r="E14" s="137">
        <v>390</v>
      </c>
      <c r="F14" s="303">
        <f t="shared" si="1"/>
        <v>100</v>
      </c>
      <c r="G14" s="303">
        <f t="shared" si="2"/>
        <v>9.5313972414974728</v>
      </c>
      <c r="H14" s="303">
        <f t="shared" si="2"/>
        <v>89.800394071789597</v>
      </c>
      <c r="I14" s="304">
        <f t="shared" si="2"/>
        <v>0.66820868671292721</v>
      </c>
    </row>
    <row r="15" spans="1:9" ht="16.5" customHeight="1">
      <c r="A15" s="196" t="s">
        <v>943</v>
      </c>
      <c r="B15" s="137">
        <f t="shared" si="0"/>
        <v>52355</v>
      </c>
      <c r="C15" s="137">
        <v>6087</v>
      </c>
      <c r="D15" s="137">
        <v>45939</v>
      </c>
      <c r="E15" s="137">
        <v>329</v>
      </c>
      <c r="F15" s="303">
        <f t="shared" si="1"/>
        <v>100</v>
      </c>
      <c r="G15" s="303">
        <f t="shared" si="2"/>
        <v>11.626396714735938</v>
      </c>
      <c r="H15" s="303">
        <f t="shared" si="2"/>
        <v>87.745201031420123</v>
      </c>
      <c r="I15" s="304">
        <f t="shared" si="2"/>
        <v>0.62840225384394999</v>
      </c>
    </row>
    <row r="18" spans="1:1" ht="12.75" customHeight="1">
      <c r="A18" s="139" t="s">
        <v>963</v>
      </c>
    </row>
  </sheetData>
  <mergeCells count="4">
    <mergeCell ref="A7:A9"/>
    <mergeCell ref="B7:I7"/>
    <mergeCell ref="B8:E8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18" orientation="landscape" useFirstPageNumber="1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376EF-CBE5-4CCA-90B6-1EE71BF8D1A6}">
  <sheetPr>
    <pageSetUpPr fitToPage="1"/>
  </sheetPr>
  <dimension ref="A2:I24"/>
  <sheetViews>
    <sheetView showGridLines="0" zoomScaleNormal="100" workbookViewId="0">
      <selection activeCell="K4" sqref="K4"/>
    </sheetView>
  </sheetViews>
  <sheetFormatPr baseColWidth="10" defaultColWidth="11" defaultRowHeight="12" customHeight="1"/>
  <cols>
    <col min="1" max="1" width="20.7109375" style="119" customWidth="1"/>
    <col min="2" max="9" width="12.7109375" style="119" customWidth="1"/>
    <col min="10" max="10" width="11" style="119"/>
    <col min="11" max="11" width="11.140625" style="119" bestFit="1" customWidth="1"/>
    <col min="12" max="12" width="11.28515625" style="119" bestFit="1" customWidth="1"/>
    <col min="13" max="13" width="11.140625" style="119" bestFit="1" customWidth="1"/>
    <col min="14" max="256" width="11" style="119"/>
    <col min="257" max="257" width="20.7109375" style="119" customWidth="1"/>
    <col min="258" max="265" width="12.7109375" style="119" customWidth="1"/>
    <col min="266" max="266" width="11" style="119"/>
    <col min="267" max="267" width="11.140625" style="119" bestFit="1" customWidth="1"/>
    <col min="268" max="268" width="11.28515625" style="119" bestFit="1" customWidth="1"/>
    <col min="269" max="269" width="11.140625" style="119" bestFit="1" customWidth="1"/>
    <col min="270" max="512" width="11" style="119"/>
    <col min="513" max="513" width="20.7109375" style="119" customWidth="1"/>
    <col min="514" max="521" width="12.7109375" style="119" customWidth="1"/>
    <col min="522" max="522" width="11" style="119"/>
    <col min="523" max="523" width="11.140625" style="119" bestFit="1" customWidth="1"/>
    <col min="524" max="524" width="11.28515625" style="119" bestFit="1" customWidth="1"/>
    <col min="525" max="525" width="11.140625" style="119" bestFit="1" customWidth="1"/>
    <col min="526" max="768" width="11" style="119"/>
    <col min="769" max="769" width="20.7109375" style="119" customWidth="1"/>
    <col min="770" max="777" width="12.7109375" style="119" customWidth="1"/>
    <col min="778" max="778" width="11" style="119"/>
    <col min="779" max="779" width="11.140625" style="119" bestFit="1" customWidth="1"/>
    <col min="780" max="780" width="11.28515625" style="119" bestFit="1" customWidth="1"/>
    <col min="781" max="781" width="11.140625" style="119" bestFit="1" customWidth="1"/>
    <col min="782" max="1024" width="11" style="119"/>
    <col min="1025" max="1025" width="20.7109375" style="119" customWidth="1"/>
    <col min="1026" max="1033" width="12.7109375" style="119" customWidth="1"/>
    <col min="1034" max="1034" width="11" style="119"/>
    <col min="1035" max="1035" width="11.140625" style="119" bestFit="1" customWidth="1"/>
    <col min="1036" max="1036" width="11.28515625" style="119" bestFit="1" customWidth="1"/>
    <col min="1037" max="1037" width="11.140625" style="119" bestFit="1" customWidth="1"/>
    <col min="1038" max="1280" width="11" style="119"/>
    <col min="1281" max="1281" width="20.7109375" style="119" customWidth="1"/>
    <col min="1282" max="1289" width="12.7109375" style="119" customWidth="1"/>
    <col min="1290" max="1290" width="11" style="119"/>
    <col min="1291" max="1291" width="11.140625" style="119" bestFit="1" customWidth="1"/>
    <col min="1292" max="1292" width="11.28515625" style="119" bestFit="1" customWidth="1"/>
    <col min="1293" max="1293" width="11.140625" style="119" bestFit="1" customWidth="1"/>
    <col min="1294" max="1536" width="11" style="119"/>
    <col min="1537" max="1537" width="20.7109375" style="119" customWidth="1"/>
    <col min="1538" max="1545" width="12.7109375" style="119" customWidth="1"/>
    <col min="1546" max="1546" width="11" style="119"/>
    <col min="1547" max="1547" width="11.140625" style="119" bestFit="1" customWidth="1"/>
    <col min="1548" max="1548" width="11.28515625" style="119" bestFit="1" customWidth="1"/>
    <col min="1549" max="1549" width="11.140625" style="119" bestFit="1" customWidth="1"/>
    <col min="1550" max="1792" width="11" style="119"/>
    <col min="1793" max="1793" width="20.7109375" style="119" customWidth="1"/>
    <col min="1794" max="1801" width="12.7109375" style="119" customWidth="1"/>
    <col min="1802" max="1802" width="11" style="119"/>
    <col min="1803" max="1803" width="11.140625" style="119" bestFit="1" customWidth="1"/>
    <col min="1804" max="1804" width="11.28515625" style="119" bestFit="1" customWidth="1"/>
    <col min="1805" max="1805" width="11.140625" style="119" bestFit="1" customWidth="1"/>
    <col min="1806" max="2048" width="11" style="119"/>
    <col min="2049" max="2049" width="20.7109375" style="119" customWidth="1"/>
    <col min="2050" max="2057" width="12.7109375" style="119" customWidth="1"/>
    <col min="2058" max="2058" width="11" style="119"/>
    <col min="2059" max="2059" width="11.140625" style="119" bestFit="1" customWidth="1"/>
    <col min="2060" max="2060" width="11.28515625" style="119" bestFit="1" customWidth="1"/>
    <col min="2061" max="2061" width="11.140625" style="119" bestFit="1" customWidth="1"/>
    <col min="2062" max="2304" width="11" style="119"/>
    <col min="2305" max="2305" width="20.7109375" style="119" customWidth="1"/>
    <col min="2306" max="2313" width="12.7109375" style="119" customWidth="1"/>
    <col min="2314" max="2314" width="11" style="119"/>
    <col min="2315" max="2315" width="11.140625" style="119" bestFit="1" customWidth="1"/>
    <col min="2316" max="2316" width="11.28515625" style="119" bestFit="1" customWidth="1"/>
    <col min="2317" max="2317" width="11.140625" style="119" bestFit="1" customWidth="1"/>
    <col min="2318" max="2560" width="11" style="119"/>
    <col min="2561" max="2561" width="20.7109375" style="119" customWidth="1"/>
    <col min="2562" max="2569" width="12.7109375" style="119" customWidth="1"/>
    <col min="2570" max="2570" width="11" style="119"/>
    <col min="2571" max="2571" width="11.140625" style="119" bestFit="1" customWidth="1"/>
    <col min="2572" max="2572" width="11.28515625" style="119" bestFit="1" customWidth="1"/>
    <col min="2573" max="2573" width="11.140625" style="119" bestFit="1" customWidth="1"/>
    <col min="2574" max="2816" width="11" style="119"/>
    <col min="2817" max="2817" width="20.7109375" style="119" customWidth="1"/>
    <col min="2818" max="2825" width="12.7109375" style="119" customWidth="1"/>
    <col min="2826" max="2826" width="11" style="119"/>
    <col min="2827" max="2827" width="11.140625" style="119" bestFit="1" customWidth="1"/>
    <col min="2828" max="2828" width="11.28515625" style="119" bestFit="1" customWidth="1"/>
    <col min="2829" max="2829" width="11.140625" style="119" bestFit="1" customWidth="1"/>
    <col min="2830" max="3072" width="11" style="119"/>
    <col min="3073" max="3073" width="20.7109375" style="119" customWidth="1"/>
    <col min="3074" max="3081" width="12.7109375" style="119" customWidth="1"/>
    <col min="3082" max="3082" width="11" style="119"/>
    <col min="3083" max="3083" width="11.140625" style="119" bestFit="1" customWidth="1"/>
    <col min="3084" max="3084" width="11.28515625" style="119" bestFit="1" customWidth="1"/>
    <col min="3085" max="3085" width="11.140625" style="119" bestFit="1" customWidth="1"/>
    <col min="3086" max="3328" width="11" style="119"/>
    <col min="3329" max="3329" width="20.7109375" style="119" customWidth="1"/>
    <col min="3330" max="3337" width="12.7109375" style="119" customWidth="1"/>
    <col min="3338" max="3338" width="11" style="119"/>
    <col min="3339" max="3339" width="11.140625" style="119" bestFit="1" customWidth="1"/>
    <col min="3340" max="3340" width="11.28515625" style="119" bestFit="1" customWidth="1"/>
    <col min="3341" max="3341" width="11.140625" style="119" bestFit="1" customWidth="1"/>
    <col min="3342" max="3584" width="11" style="119"/>
    <col min="3585" max="3585" width="20.7109375" style="119" customWidth="1"/>
    <col min="3586" max="3593" width="12.7109375" style="119" customWidth="1"/>
    <col min="3594" max="3594" width="11" style="119"/>
    <col min="3595" max="3595" width="11.140625" style="119" bestFit="1" customWidth="1"/>
    <col min="3596" max="3596" width="11.28515625" style="119" bestFit="1" customWidth="1"/>
    <col min="3597" max="3597" width="11.140625" style="119" bestFit="1" customWidth="1"/>
    <col min="3598" max="3840" width="11" style="119"/>
    <col min="3841" max="3841" width="20.7109375" style="119" customWidth="1"/>
    <col min="3842" max="3849" width="12.7109375" style="119" customWidth="1"/>
    <col min="3850" max="3850" width="11" style="119"/>
    <col min="3851" max="3851" width="11.140625" style="119" bestFit="1" customWidth="1"/>
    <col min="3852" max="3852" width="11.28515625" style="119" bestFit="1" customWidth="1"/>
    <col min="3853" max="3853" width="11.140625" style="119" bestFit="1" customWidth="1"/>
    <col min="3854" max="4096" width="11" style="119"/>
    <col min="4097" max="4097" width="20.7109375" style="119" customWidth="1"/>
    <col min="4098" max="4105" width="12.7109375" style="119" customWidth="1"/>
    <col min="4106" max="4106" width="11" style="119"/>
    <col min="4107" max="4107" width="11.140625" style="119" bestFit="1" customWidth="1"/>
    <col min="4108" max="4108" width="11.28515625" style="119" bestFit="1" customWidth="1"/>
    <col min="4109" max="4109" width="11.140625" style="119" bestFit="1" customWidth="1"/>
    <col min="4110" max="4352" width="11" style="119"/>
    <col min="4353" max="4353" width="20.7109375" style="119" customWidth="1"/>
    <col min="4354" max="4361" width="12.7109375" style="119" customWidth="1"/>
    <col min="4362" max="4362" width="11" style="119"/>
    <col min="4363" max="4363" width="11.140625" style="119" bestFit="1" customWidth="1"/>
    <col min="4364" max="4364" width="11.28515625" style="119" bestFit="1" customWidth="1"/>
    <col min="4365" max="4365" width="11.140625" style="119" bestFit="1" customWidth="1"/>
    <col min="4366" max="4608" width="11" style="119"/>
    <col min="4609" max="4609" width="20.7109375" style="119" customWidth="1"/>
    <col min="4610" max="4617" width="12.7109375" style="119" customWidth="1"/>
    <col min="4618" max="4618" width="11" style="119"/>
    <col min="4619" max="4619" width="11.140625" style="119" bestFit="1" customWidth="1"/>
    <col min="4620" max="4620" width="11.28515625" style="119" bestFit="1" customWidth="1"/>
    <col min="4621" max="4621" width="11.140625" style="119" bestFit="1" customWidth="1"/>
    <col min="4622" max="4864" width="11" style="119"/>
    <col min="4865" max="4865" width="20.7109375" style="119" customWidth="1"/>
    <col min="4866" max="4873" width="12.7109375" style="119" customWidth="1"/>
    <col min="4874" max="4874" width="11" style="119"/>
    <col min="4875" max="4875" width="11.140625" style="119" bestFit="1" customWidth="1"/>
    <col min="4876" max="4876" width="11.28515625" style="119" bestFit="1" customWidth="1"/>
    <col min="4877" max="4877" width="11.140625" style="119" bestFit="1" customWidth="1"/>
    <col min="4878" max="5120" width="11" style="119"/>
    <col min="5121" max="5121" width="20.7109375" style="119" customWidth="1"/>
    <col min="5122" max="5129" width="12.7109375" style="119" customWidth="1"/>
    <col min="5130" max="5130" width="11" style="119"/>
    <col min="5131" max="5131" width="11.140625" style="119" bestFit="1" customWidth="1"/>
    <col min="5132" max="5132" width="11.28515625" style="119" bestFit="1" customWidth="1"/>
    <col min="5133" max="5133" width="11.140625" style="119" bestFit="1" customWidth="1"/>
    <col min="5134" max="5376" width="11" style="119"/>
    <col min="5377" max="5377" width="20.7109375" style="119" customWidth="1"/>
    <col min="5378" max="5385" width="12.7109375" style="119" customWidth="1"/>
    <col min="5386" max="5386" width="11" style="119"/>
    <col min="5387" max="5387" width="11.140625" style="119" bestFit="1" customWidth="1"/>
    <col min="5388" max="5388" width="11.28515625" style="119" bestFit="1" customWidth="1"/>
    <col min="5389" max="5389" width="11.140625" style="119" bestFit="1" customWidth="1"/>
    <col min="5390" max="5632" width="11" style="119"/>
    <col min="5633" max="5633" width="20.7109375" style="119" customWidth="1"/>
    <col min="5634" max="5641" width="12.7109375" style="119" customWidth="1"/>
    <col min="5642" max="5642" width="11" style="119"/>
    <col min="5643" max="5643" width="11.140625" style="119" bestFit="1" customWidth="1"/>
    <col min="5644" max="5644" width="11.28515625" style="119" bestFit="1" customWidth="1"/>
    <col min="5645" max="5645" width="11.140625" style="119" bestFit="1" customWidth="1"/>
    <col min="5646" max="5888" width="11" style="119"/>
    <col min="5889" max="5889" width="20.7109375" style="119" customWidth="1"/>
    <col min="5890" max="5897" width="12.7109375" style="119" customWidth="1"/>
    <col min="5898" max="5898" width="11" style="119"/>
    <col min="5899" max="5899" width="11.140625" style="119" bestFit="1" customWidth="1"/>
    <col min="5900" max="5900" width="11.28515625" style="119" bestFit="1" customWidth="1"/>
    <col min="5901" max="5901" width="11.140625" style="119" bestFit="1" customWidth="1"/>
    <col min="5902" max="6144" width="11" style="119"/>
    <col min="6145" max="6145" width="20.7109375" style="119" customWidth="1"/>
    <col min="6146" max="6153" width="12.7109375" style="119" customWidth="1"/>
    <col min="6154" max="6154" width="11" style="119"/>
    <col min="6155" max="6155" width="11.140625" style="119" bestFit="1" customWidth="1"/>
    <col min="6156" max="6156" width="11.28515625" style="119" bestFit="1" customWidth="1"/>
    <col min="6157" max="6157" width="11.140625" style="119" bestFit="1" customWidth="1"/>
    <col min="6158" max="6400" width="11" style="119"/>
    <col min="6401" max="6401" width="20.7109375" style="119" customWidth="1"/>
    <col min="6402" max="6409" width="12.7109375" style="119" customWidth="1"/>
    <col min="6410" max="6410" width="11" style="119"/>
    <col min="6411" max="6411" width="11.140625" style="119" bestFit="1" customWidth="1"/>
    <col min="6412" max="6412" width="11.28515625" style="119" bestFit="1" customWidth="1"/>
    <col min="6413" max="6413" width="11.140625" style="119" bestFit="1" customWidth="1"/>
    <col min="6414" max="6656" width="11" style="119"/>
    <col min="6657" max="6657" width="20.7109375" style="119" customWidth="1"/>
    <col min="6658" max="6665" width="12.7109375" style="119" customWidth="1"/>
    <col min="6666" max="6666" width="11" style="119"/>
    <col min="6667" max="6667" width="11.140625" style="119" bestFit="1" customWidth="1"/>
    <col min="6668" max="6668" width="11.28515625" style="119" bestFit="1" customWidth="1"/>
    <col min="6669" max="6669" width="11.140625" style="119" bestFit="1" customWidth="1"/>
    <col min="6670" max="6912" width="11" style="119"/>
    <col min="6913" max="6913" width="20.7109375" style="119" customWidth="1"/>
    <col min="6914" max="6921" width="12.7109375" style="119" customWidth="1"/>
    <col min="6922" max="6922" width="11" style="119"/>
    <col min="6923" max="6923" width="11.140625" style="119" bestFit="1" customWidth="1"/>
    <col min="6924" max="6924" width="11.28515625" style="119" bestFit="1" customWidth="1"/>
    <col min="6925" max="6925" width="11.140625" style="119" bestFit="1" customWidth="1"/>
    <col min="6926" max="7168" width="11" style="119"/>
    <col min="7169" max="7169" width="20.7109375" style="119" customWidth="1"/>
    <col min="7170" max="7177" width="12.7109375" style="119" customWidth="1"/>
    <col min="7178" max="7178" width="11" style="119"/>
    <col min="7179" max="7179" width="11.140625" style="119" bestFit="1" customWidth="1"/>
    <col min="7180" max="7180" width="11.28515625" style="119" bestFit="1" customWidth="1"/>
    <col min="7181" max="7181" width="11.140625" style="119" bestFit="1" customWidth="1"/>
    <col min="7182" max="7424" width="11" style="119"/>
    <col min="7425" max="7425" width="20.7109375" style="119" customWidth="1"/>
    <col min="7426" max="7433" width="12.7109375" style="119" customWidth="1"/>
    <col min="7434" max="7434" width="11" style="119"/>
    <col min="7435" max="7435" width="11.140625" style="119" bestFit="1" customWidth="1"/>
    <col min="7436" max="7436" width="11.28515625" style="119" bestFit="1" customWidth="1"/>
    <col min="7437" max="7437" width="11.140625" style="119" bestFit="1" customWidth="1"/>
    <col min="7438" max="7680" width="11" style="119"/>
    <col min="7681" max="7681" width="20.7109375" style="119" customWidth="1"/>
    <col min="7682" max="7689" width="12.7109375" style="119" customWidth="1"/>
    <col min="7690" max="7690" width="11" style="119"/>
    <col min="7691" max="7691" width="11.140625" style="119" bestFit="1" customWidth="1"/>
    <col min="7692" max="7692" width="11.28515625" style="119" bestFit="1" customWidth="1"/>
    <col min="7693" max="7693" width="11.140625" style="119" bestFit="1" customWidth="1"/>
    <col min="7694" max="7936" width="11" style="119"/>
    <col min="7937" max="7937" width="20.7109375" style="119" customWidth="1"/>
    <col min="7938" max="7945" width="12.7109375" style="119" customWidth="1"/>
    <col min="7946" max="7946" width="11" style="119"/>
    <col min="7947" max="7947" width="11.140625" style="119" bestFit="1" customWidth="1"/>
    <col min="7948" max="7948" width="11.28515625" style="119" bestFit="1" customWidth="1"/>
    <col min="7949" max="7949" width="11.140625" style="119" bestFit="1" customWidth="1"/>
    <col min="7950" max="8192" width="11" style="119"/>
    <col min="8193" max="8193" width="20.7109375" style="119" customWidth="1"/>
    <col min="8194" max="8201" width="12.7109375" style="119" customWidth="1"/>
    <col min="8202" max="8202" width="11" style="119"/>
    <col min="8203" max="8203" width="11.140625" style="119" bestFit="1" customWidth="1"/>
    <col min="8204" max="8204" width="11.28515625" style="119" bestFit="1" customWidth="1"/>
    <col min="8205" max="8205" width="11.140625" style="119" bestFit="1" customWidth="1"/>
    <col min="8206" max="8448" width="11" style="119"/>
    <col min="8449" max="8449" width="20.7109375" style="119" customWidth="1"/>
    <col min="8450" max="8457" width="12.7109375" style="119" customWidth="1"/>
    <col min="8458" max="8458" width="11" style="119"/>
    <col min="8459" max="8459" width="11.140625" style="119" bestFit="1" customWidth="1"/>
    <col min="8460" max="8460" width="11.28515625" style="119" bestFit="1" customWidth="1"/>
    <col min="8461" max="8461" width="11.140625" style="119" bestFit="1" customWidth="1"/>
    <col min="8462" max="8704" width="11" style="119"/>
    <col min="8705" max="8705" width="20.7109375" style="119" customWidth="1"/>
    <col min="8706" max="8713" width="12.7109375" style="119" customWidth="1"/>
    <col min="8714" max="8714" width="11" style="119"/>
    <col min="8715" max="8715" width="11.140625" style="119" bestFit="1" customWidth="1"/>
    <col min="8716" max="8716" width="11.28515625" style="119" bestFit="1" customWidth="1"/>
    <col min="8717" max="8717" width="11.140625" style="119" bestFit="1" customWidth="1"/>
    <col min="8718" max="8960" width="11" style="119"/>
    <col min="8961" max="8961" width="20.7109375" style="119" customWidth="1"/>
    <col min="8962" max="8969" width="12.7109375" style="119" customWidth="1"/>
    <col min="8970" max="8970" width="11" style="119"/>
    <col min="8971" max="8971" width="11.140625" style="119" bestFit="1" customWidth="1"/>
    <col min="8972" max="8972" width="11.28515625" style="119" bestFit="1" customWidth="1"/>
    <col min="8973" max="8973" width="11.140625" style="119" bestFit="1" customWidth="1"/>
    <col min="8974" max="9216" width="11" style="119"/>
    <col min="9217" max="9217" width="20.7109375" style="119" customWidth="1"/>
    <col min="9218" max="9225" width="12.7109375" style="119" customWidth="1"/>
    <col min="9226" max="9226" width="11" style="119"/>
    <col min="9227" max="9227" width="11.140625" style="119" bestFit="1" customWidth="1"/>
    <col min="9228" max="9228" width="11.28515625" style="119" bestFit="1" customWidth="1"/>
    <col min="9229" max="9229" width="11.140625" style="119" bestFit="1" customWidth="1"/>
    <col min="9230" max="9472" width="11" style="119"/>
    <col min="9473" max="9473" width="20.7109375" style="119" customWidth="1"/>
    <col min="9474" max="9481" width="12.7109375" style="119" customWidth="1"/>
    <col min="9482" max="9482" width="11" style="119"/>
    <col min="9483" max="9483" width="11.140625" style="119" bestFit="1" customWidth="1"/>
    <col min="9484" max="9484" width="11.28515625" style="119" bestFit="1" customWidth="1"/>
    <col min="9485" max="9485" width="11.140625" style="119" bestFit="1" customWidth="1"/>
    <col min="9486" max="9728" width="11" style="119"/>
    <col min="9729" max="9729" width="20.7109375" style="119" customWidth="1"/>
    <col min="9730" max="9737" width="12.7109375" style="119" customWidth="1"/>
    <col min="9738" max="9738" width="11" style="119"/>
    <col min="9739" max="9739" width="11.140625" style="119" bestFit="1" customWidth="1"/>
    <col min="9740" max="9740" width="11.28515625" style="119" bestFit="1" customWidth="1"/>
    <col min="9741" max="9741" width="11.140625" style="119" bestFit="1" customWidth="1"/>
    <col min="9742" max="9984" width="11" style="119"/>
    <col min="9985" max="9985" width="20.7109375" style="119" customWidth="1"/>
    <col min="9986" max="9993" width="12.7109375" style="119" customWidth="1"/>
    <col min="9994" max="9994" width="11" style="119"/>
    <col min="9995" max="9995" width="11.140625" style="119" bestFit="1" customWidth="1"/>
    <col min="9996" max="9996" width="11.28515625" style="119" bestFit="1" customWidth="1"/>
    <col min="9997" max="9997" width="11.140625" style="119" bestFit="1" customWidth="1"/>
    <col min="9998" max="10240" width="11" style="119"/>
    <col min="10241" max="10241" width="20.7109375" style="119" customWidth="1"/>
    <col min="10242" max="10249" width="12.7109375" style="119" customWidth="1"/>
    <col min="10250" max="10250" width="11" style="119"/>
    <col min="10251" max="10251" width="11.140625" style="119" bestFit="1" customWidth="1"/>
    <col min="10252" max="10252" width="11.28515625" style="119" bestFit="1" customWidth="1"/>
    <col min="10253" max="10253" width="11.140625" style="119" bestFit="1" customWidth="1"/>
    <col min="10254" max="10496" width="11" style="119"/>
    <col min="10497" max="10497" width="20.7109375" style="119" customWidth="1"/>
    <col min="10498" max="10505" width="12.7109375" style="119" customWidth="1"/>
    <col min="10506" max="10506" width="11" style="119"/>
    <col min="10507" max="10507" width="11.140625" style="119" bestFit="1" customWidth="1"/>
    <col min="10508" max="10508" width="11.28515625" style="119" bestFit="1" customWidth="1"/>
    <col min="10509" max="10509" width="11.140625" style="119" bestFit="1" customWidth="1"/>
    <col min="10510" max="10752" width="11" style="119"/>
    <col min="10753" max="10753" width="20.7109375" style="119" customWidth="1"/>
    <col min="10754" max="10761" width="12.7109375" style="119" customWidth="1"/>
    <col min="10762" max="10762" width="11" style="119"/>
    <col min="10763" max="10763" width="11.140625" style="119" bestFit="1" customWidth="1"/>
    <col min="10764" max="10764" width="11.28515625" style="119" bestFit="1" customWidth="1"/>
    <col min="10765" max="10765" width="11.140625" style="119" bestFit="1" customWidth="1"/>
    <col min="10766" max="11008" width="11" style="119"/>
    <col min="11009" max="11009" width="20.7109375" style="119" customWidth="1"/>
    <col min="11010" max="11017" width="12.7109375" style="119" customWidth="1"/>
    <col min="11018" max="11018" width="11" style="119"/>
    <col min="11019" max="11019" width="11.140625" style="119" bestFit="1" customWidth="1"/>
    <col min="11020" max="11020" width="11.28515625" style="119" bestFit="1" customWidth="1"/>
    <col min="11021" max="11021" width="11.140625" style="119" bestFit="1" customWidth="1"/>
    <col min="11022" max="11264" width="11" style="119"/>
    <col min="11265" max="11265" width="20.7109375" style="119" customWidth="1"/>
    <col min="11266" max="11273" width="12.7109375" style="119" customWidth="1"/>
    <col min="11274" max="11274" width="11" style="119"/>
    <col min="11275" max="11275" width="11.140625" style="119" bestFit="1" customWidth="1"/>
    <col min="11276" max="11276" width="11.28515625" style="119" bestFit="1" customWidth="1"/>
    <col min="11277" max="11277" width="11.140625" style="119" bestFit="1" customWidth="1"/>
    <col min="11278" max="11520" width="11" style="119"/>
    <col min="11521" max="11521" width="20.7109375" style="119" customWidth="1"/>
    <col min="11522" max="11529" width="12.7109375" style="119" customWidth="1"/>
    <col min="11530" max="11530" width="11" style="119"/>
    <col min="11531" max="11531" width="11.140625" style="119" bestFit="1" customWidth="1"/>
    <col min="11532" max="11532" width="11.28515625" style="119" bestFit="1" customWidth="1"/>
    <col min="11533" max="11533" width="11.140625" style="119" bestFit="1" customWidth="1"/>
    <col min="11534" max="11776" width="11" style="119"/>
    <col min="11777" max="11777" width="20.7109375" style="119" customWidth="1"/>
    <col min="11778" max="11785" width="12.7109375" style="119" customWidth="1"/>
    <col min="11786" max="11786" width="11" style="119"/>
    <col min="11787" max="11787" width="11.140625" style="119" bestFit="1" customWidth="1"/>
    <col min="11788" max="11788" width="11.28515625" style="119" bestFit="1" customWidth="1"/>
    <col min="11789" max="11789" width="11.140625" style="119" bestFit="1" customWidth="1"/>
    <col min="11790" max="12032" width="11" style="119"/>
    <col min="12033" max="12033" width="20.7109375" style="119" customWidth="1"/>
    <col min="12034" max="12041" width="12.7109375" style="119" customWidth="1"/>
    <col min="12042" max="12042" width="11" style="119"/>
    <col min="12043" max="12043" width="11.140625" style="119" bestFit="1" customWidth="1"/>
    <col min="12044" max="12044" width="11.28515625" style="119" bestFit="1" customWidth="1"/>
    <col min="12045" max="12045" width="11.140625" style="119" bestFit="1" customWidth="1"/>
    <col min="12046" max="12288" width="11" style="119"/>
    <col min="12289" max="12289" width="20.7109375" style="119" customWidth="1"/>
    <col min="12290" max="12297" width="12.7109375" style="119" customWidth="1"/>
    <col min="12298" max="12298" width="11" style="119"/>
    <col min="12299" max="12299" width="11.140625" style="119" bestFit="1" customWidth="1"/>
    <col min="12300" max="12300" width="11.28515625" style="119" bestFit="1" customWidth="1"/>
    <col min="12301" max="12301" width="11.140625" style="119" bestFit="1" customWidth="1"/>
    <col min="12302" max="12544" width="11" style="119"/>
    <col min="12545" max="12545" width="20.7109375" style="119" customWidth="1"/>
    <col min="12546" max="12553" width="12.7109375" style="119" customWidth="1"/>
    <col min="12554" max="12554" width="11" style="119"/>
    <col min="12555" max="12555" width="11.140625" style="119" bestFit="1" customWidth="1"/>
    <col min="12556" max="12556" width="11.28515625" style="119" bestFit="1" customWidth="1"/>
    <col min="12557" max="12557" width="11.140625" style="119" bestFit="1" customWidth="1"/>
    <col min="12558" max="12800" width="11" style="119"/>
    <col min="12801" max="12801" width="20.7109375" style="119" customWidth="1"/>
    <col min="12802" max="12809" width="12.7109375" style="119" customWidth="1"/>
    <col min="12810" max="12810" width="11" style="119"/>
    <col min="12811" max="12811" width="11.140625" style="119" bestFit="1" customWidth="1"/>
    <col min="12812" max="12812" width="11.28515625" style="119" bestFit="1" customWidth="1"/>
    <col min="12813" max="12813" width="11.140625" style="119" bestFit="1" customWidth="1"/>
    <col min="12814" max="13056" width="11" style="119"/>
    <col min="13057" max="13057" width="20.7109375" style="119" customWidth="1"/>
    <col min="13058" max="13065" width="12.7109375" style="119" customWidth="1"/>
    <col min="13066" max="13066" width="11" style="119"/>
    <col min="13067" max="13067" width="11.140625" style="119" bestFit="1" customWidth="1"/>
    <col min="13068" max="13068" width="11.28515625" style="119" bestFit="1" customWidth="1"/>
    <col min="13069" max="13069" width="11.140625" style="119" bestFit="1" customWidth="1"/>
    <col min="13070" max="13312" width="11" style="119"/>
    <col min="13313" max="13313" width="20.7109375" style="119" customWidth="1"/>
    <col min="13314" max="13321" width="12.7109375" style="119" customWidth="1"/>
    <col min="13322" max="13322" width="11" style="119"/>
    <col min="13323" max="13323" width="11.140625" style="119" bestFit="1" customWidth="1"/>
    <col min="13324" max="13324" width="11.28515625" style="119" bestFit="1" customWidth="1"/>
    <col min="13325" max="13325" width="11.140625" style="119" bestFit="1" customWidth="1"/>
    <col min="13326" max="13568" width="11" style="119"/>
    <col min="13569" max="13569" width="20.7109375" style="119" customWidth="1"/>
    <col min="13570" max="13577" width="12.7109375" style="119" customWidth="1"/>
    <col min="13578" max="13578" width="11" style="119"/>
    <col min="13579" max="13579" width="11.140625" style="119" bestFit="1" customWidth="1"/>
    <col min="13580" max="13580" width="11.28515625" style="119" bestFit="1" customWidth="1"/>
    <col min="13581" max="13581" width="11.140625" style="119" bestFit="1" customWidth="1"/>
    <col min="13582" max="13824" width="11" style="119"/>
    <col min="13825" max="13825" width="20.7109375" style="119" customWidth="1"/>
    <col min="13826" max="13833" width="12.7109375" style="119" customWidth="1"/>
    <col min="13834" max="13834" width="11" style="119"/>
    <col min="13835" max="13835" width="11.140625" style="119" bestFit="1" customWidth="1"/>
    <col min="13836" max="13836" width="11.28515625" style="119" bestFit="1" customWidth="1"/>
    <col min="13837" max="13837" width="11.140625" style="119" bestFit="1" customWidth="1"/>
    <col min="13838" max="14080" width="11" style="119"/>
    <col min="14081" max="14081" width="20.7109375" style="119" customWidth="1"/>
    <col min="14082" max="14089" width="12.7109375" style="119" customWidth="1"/>
    <col min="14090" max="14090" width="11" style="119"/>
    <col min="14091" max="14091" width="11.140625" style="119" bestFit="1" customWidth="1"/>
    <col min="14092" max="14092" width="11.28515625" style="119" bestFit="1" customWidth="1"/>
    <col min="14093" max="14093" width="11.140625" style="119" bestFit="1" customWidth="1"/>
    <col min="14094" max="14336" width="11" style="119"/>
    <col min="14337" max="14337" width="20.7109375" style="119" customWidth="1"/>
    <col min="14338" max="14345" width="12.7109375" style="119" customWidth="1"/>
    <col min="14346" max="14346" width="11" style="119"/>
    <col min="14347" max="14347" width="11.140625" style="119" bestFit="1" customWidth="1"/>
    <col min="14348" max="14348" width="11.28515625" style="119" bestFit="1" customWidth="1"/>
    <col min="14349" max="14349" width="11.140625" style="119" bestFit="1" customWidth="1"/>
    <col min="14350" max="14592" width="11" style="119"/>
    <col min="14593" max="14593" width="20.7109375" style="119" customWidth="1"/>
    <col min="14594" max="14601" width="12.7109375" style="119" customWidth="1"/>
    <col min="14602" max="14602" width="11" style="119"/>
    <col min="14603" max="14603" width="11.140625" style="119" bestFit="1" customWidth="1"/>
    <col min="14604" max="14604" width="11.28515625" style="119" bestFit="1" customWidth="1"/>
    <col min="14605" max="14605" width="11.140625" style="119" bestFit="1" customWidth="1"/>
    <col min="14606" max="14848" width="11" style="119"/>
    <col min="14849" max="14849" width="20.7109375" style="119" customWidth="1"/>
    <col min="14850" max="14857" width="12.7109375" style="119" customWidth="1"/>
    <col min="14858" max="14858" width="11" style="119"/>
    <col min="14859" max="14859" width="11.140625" style="119" bestFit="1" customWidth="1"/>
    <col min="14860" max="14860" width="11.28515625" style="119" bestFit="1" customWidth="1"/>
    <col min="14861" max="14861" width="11.140625" style="119" bestFit="1" customWidth="1"/>
    <col min="14862" max="15104" width="11" style="119"/>
    <col min="15105" max="15105" width="20.7109375" style="119" customWidth="1"/>
    <col min="15106" max="15113" width="12.7109375" style="119" customWidth="1"/>
    <col min="15114" max="15114" width="11" style="119"/>
    <col min="15115" max="15115" width="11.140625" style="119" bestFit="1" customWidth="1"/>
    <col min="15116" max="15116" width="11.28515625" style="119" bestFit="1" customWidth="1"/>
    <col min="15117" max="15117" width="11.140625" style="119" bestFit="1" customWidth="1"/>
    <col min="15118" max="15360" width="11" style="119"/>
    <col min="15361" max="15361" width="20.7109375" style="119" customWidth="1"/>
    <col min="15362" max="15369" width="12.7109375" style="119" customWidth="1"/>
    <col min="15370" max="15370" width="11" style="119"/>
    <col min="15371" max="15371" width="11.140625" style="119" bestFit="1" customWidth="1"/>
    <col min="15372" max="15372" width="11.28515625" style="119" bestFit="1" customWidth="1"/>
    <col min="15373" max="15373" width="11.140625" style="119" bestFit="1" customWidth="1"/>
    <col min="15374" max="15616" width="11" style="119"/>
    <col min="15617" max="15617" width="20.7109375" style="119" customWidth="1"/>
    <col min="15618" max="15625" width="12.7109375" style="119" customWidth="1"/>
    <col min="15626" max="15626" width="11" style="119"/>
    <col min="15627" max="15627" width="11.140625" style="119" bestFit="1" customWidth="1"/>
    <col min="15628" max="15628" width="11.28515625" style="119" bestFit="1" customWidth="1"/>
    <col min="15629" max="15629" width="11.140625" style="119" bestFit="1" customWidth="1"/>
    <col min="15630" max="15872" width="11" style="119"/>
    <col min="15873" max="15873" width="20.7109375" style="119" customWidth="1"/>
    <col min="15874" max="15881" width="12.7109375" style="119" customWidth="1"/>
    <col min="15882" max="15882" width="11" style="119"/>
    <col min="15883" max="15883" width="11.140625" style="119" bestFit="1" customWidth="1"/>
    <col min="15884" max="15884" width="11.28515625" style="119" bestFit="1" customWidth="1"/>
    <col min="15885" max="15885" width="11.140625" style="119" bestFit="1" customWidth="1"/>
    <col min="15886" max="16128" width="11" style="119"/>
    <col min="16129" max="16129" width="20.7109375" style="119" customWidth="1"/>
    <col min="16130" max="16137" width="12.7109375" style="119" customWidth="1"/>
    <col min="16138" max="16138" width="11" style="119"/>
    <col min="16139" max="16139" width="11.140625" style="119" bestFit="1" customWidth="1"/>
    <col min="16140" max="16140" width="11.28515625" style="119" bestFit="1" customWidth="1"/>
    <col min="16141" max="16141" width="11.140625" style="119" bestFit="1" customWidth="1"/>
    <col min="16142" max="16384" width="11" style="119"/>
  </cols>
  <sheetData>
    <row r="2" spans="1:9" ht="18" customHeight="1">
      <c r="A2" s="118" t="s">
        <v>964</v>
      </c>
      <c r="B2" s="118"/>
      <c r="C2" s="118"/>
      <c r="D2" s="118"/>
      <c r="E2" s="118"/>
      <c r="F2" s="118"/>
      <c r="G2" s="118"/>
      <c r="H2" s="118"/>
      <c r="I2" s="118"/>
    </row>
    <row r="3" spans="1:9" ht="18" customHeight="1">
      <c r="A3" s="140" t="s">
        <v>965</v>
      </c>
      <c r="B3" s="140"/>
      <c r="C3" s="140"/>
      <c r="D3" s="140"/>
      <c r="E3" s="140"/>
      <c r="F3" s="140"/>
      <c r="G3" s="140"/>
      <c r="H3" s="140"/>
      <c r="I3" s="140"/>
    </row>
    <row r="4" spans="1:9" ht="18" customHeight="1">
      <c r="A4" s="140" t="s">
        <v>966</v>
      </c>
      <c r="B4" s="140"/>
      <c r="C4" s="140"/>
      <c r="D4" s="140"/>
      <c r="E4" s="140"/>
      <c r="F4" s="140"/>
      <c r="G4" s="140"/>
      <c r="H4" s="140"/>
      <c r="I4" s="140"/>
    </row>
    <row r="5" spans="1:9" ht="12.75" customHeight="1">
      <c r="A5" s="307" t="s">
        <v>961</v>
      </c>
      <c r="B5" s="307"/>
      <c r="C5" s="307"/>
      <c r="D5" s="307"/>
      <c r="E5" s="307"/>
      <c r="F5" s="307"/>
      <c r="G5" s="307"/>
      <c r="H5" s="307"/>
      <c r="I5" s="307"/>
    </row>
    <row r="6" spans="1:9" ht="9.75" customHeight="1">
      <c r="A6" s="308"/>
      <c r="B6" s="308"/>
      <c r="C6" s="308"/>
      <c r="D6" s="308"/>
      <c r="E6" s="308"/>
      <c r="F6" s="308"/>
      <c r="G6" s="308"/>
      <c r="H6" s="308"/>
      <c r="I6" s="308"/>
    </row>
    <row r="7" spans="1:9" s="121" customFormat="1" ht="16.5" customHeight="1">
      <c r="A7" s="489" t="s">
        <v>967</v>
      </c>
      <c r="B7" s="493" t="s">
        <v>962</v>
      </c>
      <c r="C7" s="493"/>
      <c r="D7" s="493"/>
      <c r="E7" s="493"/>
      <c r="F7" s="493"/>
      <c r="G7" s="493"/>
      <c r="H7" s="493"/>
      <c r="I7" s="493"/>
    </row>
    <row r="8" spans="1:9" s="121" customFormat="1" ht="16.5" customHeight="1">
      <c r="A8" s="490"/>
      <c r="B8" s="307" t="s">
        <v>14</v>
      </c>
      <c r="C8" s="307"/>
      <c r="D8" s="307"/>
      <c r="E8" s="309"/>
      <c r="F8" s="494" t="s">
        <v>15</v>
      </c>
      <c r="G8" s="494"/>
      <c r="H8" s="494"/>
      <c r="I8" s="494"/>
    </row>
    <row r="9" spans="1:9" s="121" customFormat="1" ht="16.5" customHeight="1">
      <c r="A9" s="491"/>
      <c r="B9" s="293" t="s">
        <v>34</v>
      </c>
      <c r="C9" s="293" t="s">
        <v>954</v>
      </c>
      <c r="D9" s="293" t="s">
        <v>953</v>
      </c>
      <c r="E9" s="293" t="s">
        <v>956</v>
      </c>
      <c r="F9" s="295" t="s">
        <v>34</v>
      </c>
      <c r="G9" s="295" t="s">
        <v>954</v>
      </c>
      <c r="H9" s="295" t="s">
        <v>953</v>
      </c>
      <c r="I9" s="293" t="s">
        <v>956</v>
      </c>
    </row>
    <row r="10" spans="1:9" ht="16.5" customHeight="1">
      <c r="A10" s="194" t="s">
        <v>16</v>
      </c>
      <c r="B10" s="299">
        <f>SUM(C10:E10)</f>
        <v>214325</v>
      </c>
      <c r="C10" s="299">
        <f t="shared" ref="C10:I10" si="0">SUM(C12:C19)</f>
        <v>17787</v>
      </c>
      <c r="D10" s="299">
        <f t="shared" si="0"/>
        <v>195513</v>
      </c>
      <c r="E10" s="299">
        <f t="shared" si="0"/>
        <v>1025</v>
      </c>
      <c r="F10" s="300">
        <f t="shared" si="0"/>
        <v>100</v>
      </c>
      <c r="G10" s="300">
        <f t="shared" si="0"/>
        <v>99.999999999999986</v>
      </c>
      <c r="H10" s="300">
        <f t="shared" si="0"/>
        <v>99.999999999999986</v>
      </c>
      <c r="I10" s="300">
        <f t="shared" si="0"/>
        <v>100</v>
      </c>
    </row>
    <row r="11" spans="1:9" ht="8.25" customHeight="1">
      <c r="B11" s="302"/>
      <c r="C11" s="302"/>
      <c r="D11" s="302"/>
      <c r="E11" s="302"/>
      <c r="F11" s="300"/>
      <c r="G11" s="300"/>
      <c r="H11" s="300"/>
      <c r="I11" s="300"/>
    </row>
    <row r="12" spans="1:9" ht="16.5" customHeight="1">
      <c r="A12" s="311" t="s">
        <v>19</v>
      </c>
      <c r="B12" s="137">
        <f>SUM(C12:E12)</f>
        <v>88067</v>
      </c>
      <c r="C12" s="137">
        <v>6361</v>
      </c>
      <c r="D12" s="137">
        <v>81475</v>
      </c>
      <c r="E12" s="137">
        <v>231</v>
      </c>
      <c r="F12" s="312">
        <f>(B12/B$10*100)</f>
        <v>41.090400093316227</v>
      </c>
      <c r="G12" s="312">
        <f>(C12/C$10*100)</f>
        <v>35.762073424411092</v>
      </c>
      <c r="H12" s="312">
        <f>D12/D$10*100</f>
        <v>41.672420759744874</v>
      </c>
      <c r="I12" s="312">
        <f>E12/E$10*100</f>
        <v>22.536585365853661</v>
      </c>
    </row>
    <row r="13" spans="1:9" ht="16.5" customHeight="1">
      <c r="A13" s="313" t="s">
        <v>20</v>
      </c>
      <c r="B13" s="137">
        <f t="shared" ref="B13:B19" si="1">SUM(C13:E13)</f>
        <v>37761</v>
      </c>
      <c r="C13" s="137">
        <v>3605</v>
      </c>
      <c r="D13" s="137">
        <v>33793</v>
      </c>
      <c r="E13" s="137">
        <v>363</v>
      </c>
      <c r="F13" s="312">
        <f t="shared" ref="F13:G18" si="2">(B13/B$10*100)</f>
        <v>17.618569928846377</v>
      </c>
      <c r="G13" s="312">
        <f t="shared" si="2"/>
        <v>20.267611176702086</v>
      </c>
      <c r="H13" s="312">
        <f t="shared" ref="H13:I18" si="3">D13/D$10*100</f>
        <v>17.284272657061166</v>
      </c>
      <c r="I13" s="312">
        <f t="shared" si="3"/>
        <v>35.414634146341463</v>
      </c>
    </row>
    <row r="14" spans="1:9" ht="16.5" customHeight="1">
      <c r="A14" s="313" t="s">
        <v>21</v>
      </c>
      <c r="B14" s="137">
        <f t="shared" si="1"/>
        <v>18034</v>
      </c>
      <c r="C14" s="137">
        <v>1438</v>
      </c>
      <c r="D14" s="137">
        <v>16536</v>
      </c>
      <c r="E14" s="137">
        <v>60</v>
      </c>
      <c r="F14" s="312">
        <f t="shared" si="2"/>
        <v>8.4143240405925575</v>
      </c>
      <c r="G14" s="312">
        <f t="shared" si="2"/>
        <v>8.0845561365041885</v>
      </c>
      <c r="H14" s="312">
        <f t="shared" si="3"/>
        <v>8.4577496125577323</v>
      </c>
      <c r="I14" s="312">
        <f t="shared" si="3"/>
        <v>5.8536585365853666</v>
      </c>
    </row>
    <row r="15" spans="1:9" ht="16.5" customHeight="1">
      <c r="A15" s="313" t="s">
        <v>22</v>
      </c>
      <c r="B15" s="137">
        <f t="shared" si="1"/>
        <v>17371</v>
      </c>
      <c r="C15" s="137">
        <v>1258</v>
      </c>
      <c r="D15" s="137">
        <v>15989</v>
      </c>
      <c r="E15" s="137">
        <v>124</v>
      </c>
      <c r="F15" s="312">
        <f t="shared" si="2"/>
        <v>8.104980753528519</v>
      </c>
      <c r="G15" s="312">
        <f t="shared" si="2"/>
        <v>7.0725810985551254</v>
      </c>
      <c r="H15" s="312">
        <f t="shared" si="3"/>
        <v>8.1779728202216742</v>
      </c>
      <c r="I15" s="312">
        <f>E15/E$10*100</f>
        <v>12.097560975609756</v>
      </c>
    </row>
    <row r="16" spans="1:9" ht="16.5" customHeight="1">
      <c r="A16" s="313" t="s">
        <v>23</v>
      </c>
      <c r="B16" s="137">
        <f t="shared" si="1"/>
        <v>14642</v>
      </c>
      <c r="C16" s="137">
        <v>1544</v>
      </c>
      <c r="D16" s="137">
        <v>13007</v>
      </c>
      <c r="E16" s="137">
        <v>91</v>
      </c>
      <c r="F16" s="312">
        <f t="shared" si="2"/>
        <v>6.831680858509273</v>
      </c>
      <c r="G16" s="312">
        <f t="shared" si="2"/>
        <v>8.6804969921853026</v>
      </c>
      <c r="H16" s="312">
        <f t="shared" si="3"/>
        <v>6.6527545482909067</v>
      </c>
      <c r="I16" s="312">
        <f t="shared" si="3"/>
        <v>8.8780487804878039</v>
      </c>
    </row>
    <row r="17" spans="1:9" ht="16.5" customHeight="1">
      <c r="A17" s="313" t="s">
        <v>24</v>
      </c>
      <c r="B17" s="137">
        <f t="shared" si="1"/>
        <v>16950</v>
      </c>
      <c r="C17" s="137">
        <v>1811</v>
      </c>
      <c r="D17" s="137">
        <v>15044</v>
      </c>
      <c r="E17" s="137">
        <v>95</v>
      </c>
      <c r="F17" s="312">
        <f t="shared" si="2"/>
        <v>7.9085500991484894</v>
      </c>
      <c r="G17" s="312">
        <f t="shared" si="2"/>
        <v>10.181593298476416</v>
      </c>
      <c r="H17" s="312">
        <f t="shared" si="3"/>
        <v>7.6946290016520642</v>
      </c>
      <c r="I17" s="312">
        <f t="shared" si="3"/>
        <v>9.2682926829268286</v>
      </c>
    </row>
    <row r="18" spans="1:9" ht="16.5" customHeight="1">
      <c r="A18" s="313" t="s">
        <v>25</v>
      </c>
      <c r="B18" s="137">
        <f t="shared" si="1"/>
        <v>17311</v>
      </c>
      <c r="C18" s="137">
        <v>1733</v>
      </c>
      <c r="D18" s="137">
        <v>15528</v>
      </c>
      <c r="E18" s="137">
        <v>50</v>
      </c>
      <c r="F18" s="312">
        <f t="shared" si="2"/>
        <v>8.076985885920914</v>
      </c>
      <c r="G18" s="312">
        <f t="shared" si="2"/>
        <v>9.7430707820318201</v>
      </c>
      <c r="H18" s="312">
        <f t="shared" si="3"/>
        <v>7.9421828727501493</v>
      </c>
      <c r="I18" s="312">
        <f t="shared" si="3"/>
        <v>4.8780487804878048</v>
      </c>
    </row>
    <row r="19" spans="1:9" ht="16.5" customHeight="1">
      <c r="A19" s="313" t="s">
        <v>968</v>
      </c>
      <c r="B19" s="137">
        <f t="shared" si="1"/>
        <v>4189</v>
      </c>
      <c r="C19" s="137">
        <v>37</v>
      </c>
      <c r="D19" s="137">
        <v>4141</v>
      </c>
      <c r="E19" s="137">
        <v>11</v>
      </c>
      <c r="F19" s="312">
        <f>(B19/B$10*100)</f>
        <v>1.9545083401376415</v>
      </c>
      <c r="G19" s="312">
        <f>(C19/C$10*100)</f>
        <v>0.20801709113397426</v>
      </c>
      <c r="H19" s="312">
        <f>D19/D$10*100</f>
        <v>2.1180177277214303</v>
      </c>
      <c r="I19" s="312">
        <f>E19/E$10*100</f>
        <v>1.0731707317073171</v>
      </c>
    </row>
    <row r="20" spans="1:9" ht="8.25" customHeight="1">
      <c r="A20" s="135"/>
      <c r="B20" s="314"/>
      <c r="C20" s="314"/>
      <c r="D20" s="314"/>
      <c r="E20" s="314"/>
      <c r="F20" s="314"/>
      <c r="G20" s="314"/>
      <c r="H20" s="314"/>
      <c r="I20" s="314"/>
    </row>
    <row r="21" spans="1:9" ht="8.25" customHeight="1">
      <c r="B21" s="306"/>
      <c r="C21" s="306"/>
      <c r="D21" s="306"/>
      <c r="E21" s="306"/>
      <c r="F21" s="306"/>
      <c r="G21" s="306"/>
      <c r="H21" s="306"/>
      <c r="I21" s="306"/>
    </row>
    <row r="22" spans="1:9" ht="12.75">
      <c r="A22" s="315" t="s">
        <v>963</v>
      </c>
    </row>
    <row r="24" spans="1:9" ht="12" customHeight="1">
      <c r="B24" s="316">
        <f>B10-'14'!B11</f>
        <v>0</v>
      </c>
      <c r="C24" s="316">
        <f>C10-'14'!C11</f>
        <v>0</v>
      </c>
      <c r="D24" s="316">
        <f>D10-'14'!D11</f>
        <v>0</v>
      </c>
      <c r="E24" s="316">
        <f>E10-'14'!E11</f>
        <v>0</v>
      </c>
      <c r="G24" s="317"/>
    </row>
  </sheetData>
  <mergeCells count="3">
    <mergeCell ref="A7:A9"/>
    <mergeCell ref="B7:I7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0" orientation="landscape" useFirstPageNumber="1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8AAF5-3A54-488F-A261-7B68F57C5B2F}">
  <sheetPr>
    <pageSetUpPr fitToPage="1"/>
  </sheetPr>
  <dimension ref="A1:R34"/>
  <sheetViews>
    <sheetView showGridLines="0" zoomScaleNormal="100" zoomScaleSheetLayoutView="90" workbookViewId="0">
      <selection activeCell="J8" sqref="J8"/>
    </sheetView>
  </sheetViews>
  <sheetFormatPr baseColWidth="10" defaultRowHeight="12.75"/>
  <cols>
    <col min="1" max="8" width="11.42578125" style="261"/>
    <col min="9" max="9" width="11.42578125" style="260"/>
    <col min="10" max="10" width="2.85546875" style="260" customWidth="1"/>
    <col min="11" max="11" width="19.140625" style="236" bestFit="1" customWidth="1"/>
    <col min="12" max="13" width="12" style="236" bestFit="1" customWidth="1"/>
    <col min="14" max="14" width="8.85546875" style="236" bestFit="1" customWidth="1"/>
    <col min="15" max="15" width="16.42578125" style="236" customWidth="1"/>
    <col min="16" max="16" width="11.42578125" style="236"/>
    <col min="17" max="18" width="11.42578125" style="260"/>
    <col min="19" max="265" width="11.42578125" style="261"/>
    <col min="266" max="266" width="2.85546875" style="261" customWidth="1"/>
    <col min="267" max="267" width="19.140625" style="261" bestFit="1" customWidth="1"/>
    <col min="268" max="269" width="12" style="261" bestFit="1" customWidth="1"/>
    <col min="270" max="270" width="8.85546875" style="261" bestFit="1" customWidth="1"/>
    <col min="271" max="271" width="16.42578125" style="261" customWidth="1"/>
    <col min="272" max="521" width="11.42578125" style="261"/>
    <col min="522" max="522" width="2.85546875" style="261" customWidth="1"/>
    <col min="523" max="523" width="19.140625" style="261" bestFit="1" customWidth="1"/>
    <col min="524" max="525" width="12" style="261" bestFit="1" customWidth="1"/>
    <col min="526" max="526" width="8.85546875" style="261" bestFit="1" customWidth="1"/>
    <col min="527" max="527" width="16.42578125" style="261" customWidth="1"/>
    <col min="528" max="777" width="11.42578125" style="261"/>
    <col min="778" max="778" width="2.85546875" style="261" customWidth="1"/>
    <col min="779" max="779" width="19.140625" style="261" bestFit="1" customWidth="1"/>
    <col min="780" max="781" width="12" style="261" bestFit="1" customWidth="1"/>
    <col min="782" max="782" width="8.85546875" style="261" bestFit="1" customWidth="1"/>
    <col min="783" max="783" width="16.42578125" style="261" customWidth="1"/>
    <col min="784" max="1033" width="11.42578125" style="261"/>
    <col min="1034" max="1034" width="2.85546875" style="261" customWidth="1"/>
    <col min="1035" max="1035" width="19.140625" style="261" bestFit="1" customWidth="1"/>
    <col min="1036" max="1037" width="12" style="261" bestFit="1" customWidth="1"/>
    <col min="1038" max="1038" width="8.85546875" style="261" bestFit="1" customWidth="1"/>
    <col min="1039" max="1039" width="16.42578125" style="261" customWidth="1"/>
    <col min="1040" max="1289" width="11.42578125" style="261"/>
    <col min="1290" max="1290" width="2.85546875" style="261" customWidth="1"/>
    <col min="1291" max="1291" width="19.140625" style="261" bestFit="1" customWidth="1"/>
    <col min="1292" max="1293" width="12" style="261" bestFit="1" customWidth="1"/>
    <col min="1294" max="1294" width="8.85546875" style="261" bestFit="1" customWidth="1"/>
    <col min="1295" max="1295" width="16.42578125" style="261" customWidth="1"/>
    <col min="1296" max="1545" width="11.42578125" style="261"/>
    <col min="1546" max="1546" width="2.85546875" style="261" customWidth="1"/>
    <col min="1547" max="1547" width="19.140625" style="261" bestFit="1" customWidth="1"/>
    <col min="1548" max="1549" width="12" style="261" bestFit="1" customWidth="1"/>
    <col min="1550" max="1550" width="8.85546875" style="261" bestFit="1" customWidth="1"/>
    <col min="1551" max="1551" width="16.42578125" style="261" customWidth="1"/>
    <col min="1552" max="1801" width="11.42578125" style="261"/>
    <col min="1802" max="1802" width="2.85546875" style="261" customWidth="1"/>
    <col min="1803" max="1803" width="19.140625" style="261" bestFit="1" customWidth="1"/>
    <col min="1804" max="1805" width="12" style="261" bestFit="1" customWidth="1"/>
    <col min="1806" max="1806" width="8.85546875" style="261" bestFit="1" customWidth="1"/>
    <col min="1807" max="1807" width="16.42578125" style="261" customWidth="1"/>
    <col min="1808" max="2057" width="11.42578125" style="261"/>
    <col min="2058" max="2058" width="2.85546875" style="261" customWidth="1"/>
    <col min="2059" max="2059" width="19.140625" style="261" bestFit="1" customWidth="1"/>
    <col min="2060" max="2061" width="12" style="261" bestFit="1" customWidth="1"/>
    <col min="2062" max="2062" width="8.85546875" style="261" bestFit="1" customWidth="1"/>
    <col min="2063" max="2063" width="16.42578125" style="261" customWidth="1"/>
    <col min="2064" max="2313" width="11.42578125" style="261"/>
    <col min="2314" max="2314" width="2.85546875" style="261" customWidth="1"/>
    <col min="2315" max="2315" width="19.140625" style="261" bestFit="1" customWidth="1"/>
    <col min="2316" max="2317" width="12" style="261" bestFit="1" customWidth="1"/>
    <col min="2318" max="2318" width="8.85546875" style="261" bestFit="1" customWidth="1"/>
    <col min="2319" max="2319" width="16.42578125" style="261" customWidth="1"/>
    <col min="2320" max="2569" width="11.42578125" style="261"/>
    <col min="2570" max="2570" width="2.85546875" style="261" customWidth="1"/>
    <col min="2571" max="2571" width="19.140625" style="261" bestFit="1" customWidth="1"/>
    <col min="2572" max="2573" width="12" style="261" bestFit="1" customWidth="1"/>
    <col min="2574" max="2574" width="8.85546875" style="261" bestFit="1" customWidth="1"/>
    <col min="2575" max="2575" width="16.42578125" style="261" customWidth="1"/>
    <col min="2576" max="2825" width="11.42578125" style="261"/>
    <col min="2826" max="2826" width="2.85546875" style="261" customWidth="1"/>
    <col min="2827" max="2827" width="19.140625" style="261" bestFit="1" customWidth="1"/>
    <col min="2828" max="2829" width="12" style="261" bestFit="1" customWidth="1"/>
    <col min="2830" max="2830" width="8.85546875" style="261" bestFit="1" customWidth="1"/>
    <col min="2831" max="2831" width="16.42578125" style="261" customWidth="1"/>
    <col min="2832" max="3081" width="11.42578125" style="261"/>
    <col min="3082" max="3082" width="2.85546875" style="261" customWidth="1"/>
    <col min="3083" max="3083" width="19.140625" style="261" bestFit="1" customWidth="1"/>
    <col min="3084" max="3085" width="12" style="261" bestFit="1" customWidth="1"/>
    <col min="3086" max="3086" width="8.85546875" style="261" bestFit="1" customWidth="1"/>
    <col min="3087" max="3087" width="16.42578125" style="261" customWidth="1"/>
    <col min="3088" max="3337" width="11.42578125" style="261"/>
    <col min="3338" max="3338" width="2.85546875" style="261" customWidth="1"/>
    <col min="3339" max="3339" width="19.140625" style="261" bestFit="1" customWidth="1"/>
    <col min="3340" max="3341" width="12" style="261" bestFit="1" customWidth="1"/>
    <col min="3342" max="3342" width="8.85546875" style="261" bestFit="1" customWidth="1"/>
    <col min="3343" max="3343" width="16.42578125" style="261" customWidth="1"/>
    <col min="3344" max="3593" width="11.42578125" style="261"/>
    <col min="3594" max="3594" width="2.85546875" style="261" customWidth="1"/>
    <col min="3595" max="3595" width="19.140625" style="261" bestFit="1" customWidth="1"/>
    <col min="3596" max="3597" width="12" style="261" bestFit="1" customWidth="1"/>
    <col min="3598" max="3598" width="8.85546875" style="261" bestFit="1" customWidth="1"/>
    <col min="3599" max="3599" width="16.42578125" style="261" customWidth="1"/>
    <col min="3600" max="3849" width="11.42578125" style="261"/>
    <col min="3850" max="3850" width="2.85546875" style="261" customWidth="1"/>
    <col min="3851" max="3851" width="19.140625" style="261" bestFit="1" customWidth="1"/>
    <col min="3852" max="3853" width="12" style="261" bestFit="1" customWidth="1"/>
    <col min="3854" max="3854" width="8.85546875" style="261" bestFit="1" customWidth="1"/>
    <col min="3855" max="3855" width="16.42578125" style="261" customWidth="1"/>
    <col min="3856" max="4105" width="11.42578125" style="261"/>
    <col min="4106" max="4106" width="2.85546875" style="261" customWidth="1"/>
    <col min="4107" max="4107" width="19.140625" style="261" bestFit="1" customWidth="1"/>
    <col min="4108" max="4109" width="12" style="261" bestFit="1" customWidth="1"/>
    <col min="4110" max="4110" width="8.85546875" style="261" bestFit="1" customWidth="1"/>
    <col min="4111" max="4111" width="16.42578125" style="261" customWidth="1"/>
    <col min="4112" max="4361" width="11.42578125" style="261"/>
    <col min="4362" max="4362" width="2.85546875" style="261" customWidth="1"/>
    <col min="4363" max="4363" width="19.140625" style="261" bestFit="1" customWidth="1"/>
    <col min="4364" max="4365" width="12" style="261" bestFit="1" customWidth="1"/>
    <col min="4366" max="4366" width="8.85546875" style="261" bestFit="1" customWidth="1"/>
    <col min="4367" max="4367" width="16.42578125" style="261" customWidth="1"/>
    <col min="4368" max="4617" width="11.42578125" style="261"/>
    <col min="4618" max="4618" width="2.85546875" style="261" customWidth="1"/>
    <col min="4619" max="4619" width="19.140625" style="261" bestFit="1" customWidth="1"/>
    <col min="4620" max="4621" width="12" style="261" bestFit="1" customWidth="1"/>
    <col min="4622" max="4622" width="8.85546875" style="261" bestFit="1" customWidth="1"/>
    <col min="4623" max="4623" width="16.42578125" style="261" customWidth="1"/>
    <col min="4624" max="4873" width="11.42578125" style="261"/>
    <col min="4874" max="4874" width="2.85546875" style="261" customWidth="1"/>
    <col min="4875" max="4875" width="19.140625" style="261" bestFit="1" customWidth="1"/>
    <col min="4876" max="4877" width="12" style="261" bestFit="1" customWidth="1"/>
    <col min="4878" max="4878" width="8.85546875" style="261" bestFit="1" customWidth="1"/>
    <col min="4879" max="4879" width="16.42578125" style="261" customWidth="1"/>
    <col min="4880" max="5129" width="11.42578125" style="261"/>
    <col min="5130" max="5130" width="2.85546875" style="261" customWidth="1"/>
    <col min="5131" max="5131" width="19.140625" style="261" bestFit="1" customWidth="1"/>
    <col min="5132" max="5133" width="12" style="261" bestFit="1" customWidth="1"/>
    <col min="5134" max="5134" width="8.85546875" style="261" bestFit="1" customWidth="1"/>
    <col min="5135" max="5135" width="16.42578125" style="261" customWidth="1"/>
    <col min="5136" max="5385" width="11.42578125" style="261"/>
    <col min="5386" max="5386" width="2.85546875" style="261" customWidth="1"/>
    <col min="5387" max="5387" width="19.140625" style="261" bestFit="1" customWidth="1"/>
    <col min="5388" max="5389" width="12" style="261" bestFit="1" customWidth="1"/>
    <col min="5390" max="5390" width="8.85546875" style="261" bestFit="1" customWidth="1"/>
    <col min="5391" max="5391" width="16.42578125" style="261" customWidth="1"/>
    <col min="5392" max="5641" width="11.42578125" style="261"/>
    <col min="5642" max="5642" width="2.85546875" style="261" customWidth="1"/>
    <col min="5643" max="5643" width="19.140625" style="261" bestFit="1" customWidth="1"/>
    <col min="5644" max="5645" width="12" style="261" bestFit="1" customWidth="1"/>
    <col min="5646" max="5646" width="8.85546875" style="261" bestFit="1" customWidth="1"/>
    <col min="5647" max="5647" width="16.42578125" style="261" customWidth="1"/>
    <col min="5648" max="5897" width="11.42578125" style="261"/>
    <col min="5898" max="5898" width="2.85546875" style="261" customWidth="1"/>
    <col min="5899" max="5899" width="19.140625" style="261" bestFit="1" customWidth="1"/>
    <col min="5900" max="5901" width="12" style="261" bestFit="1" customWidth="1"/>
    <col min="5902" max="5902" width="8.85546875" style="261" bestFit="1" customWidth="1"/>
    <col min="5903" max="5903" width="16.42578125" style="261" customWidth="1"/>
    <col min="5904" max="6153" width="11.42578125" style="261"/>
    <col min="6154" max="6154" width="2.85546875" style="261" customWidth="1"/>
    <col min="6155" max="6155" width="19.140625" style="261" bestFit="1" customWidth="1"/>
    <col min="6156" max="6157" width="12" style="261" bestFit="1" customWidth="1"/>
    <col min="6158" max="6158" width="8.85546875" style="261" bestFit="1" customWidth="1"/>
    <col min="6159" max="6159" width="16.42578125" style="261" customWidth="1"/>
    <col min="6160" max="6409" width="11.42578125" style="261"/>
    <col min="6410" max="6410" width="2.85546875" style="261" customWidth="1"/>
    <col min="6411" max="6411" width="19.140625" style="261" bestFit="1" customWidth="1"/>
    <col min="6412" max="6413" width="12" style="261" bestFit="1" customWidth="1"/>
    <col min="6414" max="6414" width="8.85546875" style="261" bestFit="1" customWidth="1"/>
    <col min="6415" max="6415" width="16.42578125" style="261" customWidth="1"/>
    <col min="6416" max="6665" width="11.42578125" style="261"/>
    <col min="6666" max="6666" width="2.85546875" style="261" customWidth="1"/>
    <col min="6667" max="6667" width="19.140625" style="261" bestFit="1" customWidth="1"/>
    <col min="6668" max="6669" width="12" style="261" bestFit="1" customWidth="1"/>
    <col min="6670" max="6670" width="8.85546875" style="261" bestFit="1" customWidth="1"/>
    <col min="6671" max="6671" width="16.42578125" style="261" customWidth="1"/>
    <col min="6672" max="6921" width="11.42578125" style="261"/>
    <col min="6922" max="6922" width="2.85546875" style="261" customWidth="1"/>
    <col min="6923" max="6923" width="19.140625" style="261" bestFit="1" customWidth="1"/>
    <col min="6924" max="6925" width="12" style="261" bestFit="1" customWidth="1"/>
    <col min="6926" max="6926" width="8.85546875" style="261" bestFit="1" customWidth="1"/>
    <col min="6927" max="6927" width="16.42578125" style="261" customWidth="1"/>
    <col min="6928" max="7177" width="11.42578125" style="261"/>
    <col min="7178" max="7178" width="2.85546875" style="261" customWidth="1"/>
    <col min="7179" max="7179" width="19.140625" style="261" bestFit="1" customWidth="1"/>
    <col min="7180" max="7181" width="12" style="261" bestFit="1" customWidth="1"/>
    <col min="7182" max="7182" width="8.85546875" style="261" bestFit="1" customWidth="1"/>
    <col min="7183" max="7183" width="16.42578125" style="261" customWidth="1"/>
    <col min="7184" max="7433" width="11.42578125" style="261"/>
    <col min="7434" max="7434" width="2.85546875" style="261" customWidth="1"/>
    <col min="7435" max="7435" width="19.140625" style="261" bestFit="1" customWidth="1"/>
    <col min="7436" max="7437" width="12" style="261" bestFit="1" customWidth="1"/>
    <col min="7438" max="7438" width="8.85546875" style="261" bestFit="1" customWidth="1"/>
    <col min="7439" max="7439" width="16.42578125" style="261" customWidth="1"/>
    <col min="7440" max="7689" width="11.42578125" style="261"/>
    <col min="7690" max="7690" width="2.85546875" style="261" customWidth="1"/>
    <col min="7691" max="7691" width="19.140625" style="261" bestFit="1" customWidth="1"/>
    <col min="7692" max="7693" width="12" style="261" bestFit="1" customWidth="1"/>
    <col min="7694" max="7694" width="8.85546875" style="261" bestFit="1" customWidth="1"/>
    <col min="7695" max="7695" width="16.42578125" style="261" customWidth="1"/>
    <col min="7696" max="7945" width="11.42578125" style="261"/>
    <col min="7946" max="7946" width="2.85546875" style="261" customWidth="1"/>
    <col min="7947" max="7947" width="19.140625" style="261" bestFit="1" customWidth="1"/>
    <col min="7948" max="7949" width="12" style="261" bestFit="1" customWidth="1"/>
    <col min="7950" max="7950" width="8.85546875" style="261" bestFit="1" customWidth="1"/>
    <col min="7951" max="7951" width="16.42578125" style="261" customWidth="1"/>
    <col min="7952" max="8201" width="11.42578125" style="261"/>
    <col min="8202" max="8202" width="2.85546875" style="261" customWidth="1"/>
    <col min="8203" max="8203" width="19.140625" style="261" bestFit="1" customWidth="1"/>
    <col min="8204" max="8205" width="12" style="261" bestFit="1" customWidth="1"/>
    <col min="8206" max="8206" width="8.85546875" style="261" bestFit="1" customWidth="1"/>
    <col min="8207" max="8207" width="16.42578125" style="261" customWidth="1"/>
    <col min="8208" max="8457" width="11.42578125" style="261"/>
    <col min="8458" max="8458" width="2.85546875" style="261" customWidth="1"/>
    <col min="8459" max="8459" width="19.140625" style="261" bestFit="1" customWidth="1"/>
    <col min="8460" max="8461" width="12" style="261" bestFit="1" customWidth="1"/>
    <col min="8462" max="8462" width="8.85546875" style="261" bestFit="1" customWidth="1"/>
    <col min="8463" max="8463" width="16.42578125" style="261" customWidth="1"/>
    <col min="8464" max="8713" width="11.42578125" style="261"/>
    <col min="8714" max="8714" width="2.85546875" style="261" customWidth="1"/>
    <col min="8715" max="8715" width="19.140625" style="261" bestFit="1" customWidth="1"/>
    <col min="8716" max="8717" width="12" style="261" bestFit="1" customWidth="1"/>
    <col min="8718" max="8718" width="8.85546875" style="261" bestFit="1" customWidth="1"/>
    <col min="8719" max="8719" width="16.42578125" style="261" customWidth="1"/>
    <col min="8720" max="8969" width="11.42578125" style="261"/>
    <col min="8970" max="8970" width="2.85546875" style="261" customWidth="1"/>
    <col min="8971" max="8971" width="19.140625" style="261" bestFit="1" customWidth="1"/>
    <col min="8972" max="8973" width="12" style="261" bestFit="1" customWidth="1"/>
    <col min="8974" max="8974" width="8.85546875" style="261" bestFit="1" customWidth="1"/>
    <col min="8975" max="8975" width="16.42578125" style="261" customWidth="1"/>
    <col min="8976" max="9225" width="11.42578125" style="261"/>
    <col min="9226" max="9226" width="2.85546875" style="261" customWidth="1"/>
    <col min="9227" max="9227" width="19.140625" style="261" bestFit="1" customWidth="1"/>
    <col min="9228" max="9229" width="12" style="261" bestFit="1" customWidth="1"/>
    <col min="9230" max="9230" width="8.85546875" style="261" bestFit="1" customWidth="1"/>
    <col min="9231" max="9231" width="16.42578125" style="261" customWidth="1"/>
    <col min="9232" max="9481" width="11.42578125" style="261"/>
    <col min="9482" max="9482" width="2.85546875" style="261" customWidth="1"/>
    <col min="9483" max="9483" width="19.140625" style="261" bestFit="1" customWidth="1"/>
    <col min="9484" max="9485" width="12" style="261" bestFit="1" customWidth="1"/>
    <col min="9486" max="9486" width="8.85546875" style="261" bestFit="1" customWidth="1"/>
    <col min="9487" max="9487" width="16.42578125" style="261" customWidth="1"/>
    <col min="9488" max="9737" width="11.42578125" style="261"/>
    <col min="9738" max="9738" width="2.85546875" style="261" customWidth="1"/>
    <col min="9739" max="9739" width="19.140625" style="261" bestFit="1" customWidth="1"/>
    <col min="9740" max="9741" width="12" style="261" bestFit="1" customWidth="1"/>
    <col min="9742" max="9742" width="8.85546875" style="261" bestFit="1" customWidth="1"/>
    <col min="9743" max="9743" width="16.42578125" style="261" customWidth="1"/>
    <col min="9744" max="9993" width="11.42578125" style="261"/>
    <col min="9994" max="9994" width="2.85546875" style="261" customWidth="1"/>
    <col min="9995" max="9995" width="19.140625" style="261" bestFit="1" customWidth="1"/>
    <col min="9996" max="9997" width="12" style="261" bestFit="1" customWidth="1"/>
    <col min="9998" max="9998" width="8.85546875" style="261" bestFit="1" customWidth="1"/>
    <col min="9999" max="9999" width="16.42578125" style="261" customWidth="1"/>
    <col min="10000" max="10249" width="11.42578125" style="261"/>
    <col min="10250" max="10250" width="2.85546875" style="261" customWidth="1"/>
    <col min="10251" max="10251" width="19.140625" style="261" bestFit="1" customWidth="1"/>
    <col min="10252" max="10253" width="12" style="261" bestFit="1" customWidth="1"/>
    <col min="10254" max="10254" width="8.85546875" style="261" bestFit="1" customWidth="1"/>
    <col min="10255" max="10255" width="16.42578125" style="261" customWidth="1"/>
    <col min="10256" max="10505" width="11.42578125" style="261"/>
    <col min="10506" max="10506" width="2.85546875" style="261" customWidth="1"/>
    <col min="10507" max="10507" width="19.140625" style="261" bestFit="1" customWidth="1"/>
    <col min="10508" max="10509" width="12" style="261" bestFit="1" customWidth="1"/>
    <col min="10510" max="10510" width="8.85546875" style="261" bestFit="1" customWidth="1"/>
    <col min="10511" max="10511" width="16.42578125" style="261" customWidth="1"/>
    <col min="10512" max="10761" width="11.42578125" style="261"/>
    <col min="10762" max="10762" width="2.85546875" style="261" customWidth="1"/>
    <col min="10763" max="10763" width="19.140625" style="261" bestFit="1" customWidth="1"/>
    <col min="10764" max="10765" width="12" style="261" bestFit="1" customWidth="1"/>
    <col min="10766" max="10766" width="8.85546875" style="261" bestFit="1" customWidth="1"/>
    <col min="10767" max="10767" width="16.42578125" style="261" customWidth="1"/>
    <col min="10768" max="11017" width="11.42578125" style="261"/>
    <col min="11018" max="11018" width="2.85546875" style="261" customWidth="1"/>
    <col min="11019" max="11019" width="19.140625" style="261" bestFit="1" customWidth="1"/>
    <col min="11020" max="11021" width="12" style="261" bestFit="1" customWidth="1"/>
    <col min="11022" max="11022" width="8.85546875" style="261" bestFit="1" customWidth="1"/>
    <col min="11023" max="11023" width="16.42578125" style="261" customWidth="1"/>
    <col min="11024" max="11273" width="11.42578125" style="261"/>
    <col min="11274" max="11274" width="2.85546875" style="261" customWidth="1"/>
    <col min="11275" max="11275" width="19.140625" style="261" bestFit="1" customWidth="1"/>
    <col min="11276" max="11277" width="12" style="261" bestFit="1" customWidth="1"/>
    <col min="11278" max="11278" width="8.85546875" style="261" bestFit="1" customWidth="1"/>
    <col min="11279" max="11279" width="16.42578125" style="261" customWidth="1"/>
    <col min="11280" max="11529" width="11.42578125" style="261"/>
    <col min="11530" max="11530" width="2.85546875" style="261" customWidth="1"/>
    <col min="11531" max="11531" width="19.140625" style="261" bestFit="1" customWidth="1"/>
    <col min="11532" max="11533" width="12" style="261" bestFit="1" customWidth="1"/>
    <col min="11534" max="11534" width="8.85546875" style="261" bestFit="1" customWidth="1"/>
    <col min="11535" max="11535" width="16.42578125" style="261" customWidth="1"/>
    <col min="11536" max="11785" width="11.42578125" style="261"/>
    <col min="11786" max="11786" width="2.85546875" style="261" customWidth="1"/>
    <col min="11787" max="11787" width="19.140625" style="261" bestFit="1" customWidth="1"/>
    <col min="11788" max="11789" width="12" style="261" bestFit="1" customWidth="1"/>
    <col min="11790" max="11790" width="8.85546875" style="261" bestFit="1" customWidth="1"/>
    <col min="11791" max="11791" width="16.42578125" style="261" customWidth="1"/>
    <col min="11792" max="12041" width="11.42578125" style="261"/>
    <col min="12042" max="12042" width="2.85546875" style="261" customWidth="1"/>
    <col min="12043" max="12043" width="19.140625" style="261" bestFit="1" customWidth="1"/>
    <col min="12044" max="12045" width="12" style="261" bestFit="1" customWidth="1"/>
    <col min="12046" max="12046" width="8.85546875" style="261" bestFit="1" customWidth="1"/>
    <col min="12047" max="12047" width="16.42578125" style="261" customWidth="1"/>
    <col min="12048" max="12297" width="11.42578125" style="261"/>
    <col min="12298" max="12298" width="2.85546875" style="261" customWidth="1"/>
    <col min="12299" max="12299" width="19.140625" style="261" bestFit="1" customWidth="1"/>
    <col min="12300" max="12301" width="12" style="261" bestFit="1" customWidth="1"/>
    <col min="12302" max="12302" width="8.85546875" style="261" bestFit="1" customWidth="1"/>
    <col min="12303" max="12303" width="16.42578125" style="261" customWidth="1"/>
    <col min="12304" max="12553" width="11.42578125" style="261"/>
    <col min="12554" max="12554" width="2.85546875" style="261" customWidth="1"/>
    <col min="12555" max="12555" width="19.140625" style="261" bestFit="1" customWidth="1"/>
    <col min="12556" max="12557" width="12" style="261" bestFit="1" customWidth="1"/>
    <col min="12558" max="12558" width="8.85546875" style="261" bestFit="1" customWidth="1"/>
    <col min="12559" max="12559" width="16.42578125" style="261" customWidth="1"/>
    <col min="12560" max="12809" width="11.42578125" style="261"/>
    <col min="12810" max="12810" width="2.85546875" style="261" customWidth="1"/>
    <col min="12811" max="12811" width="19.140625" style="261" bestFit="1" customWidth="1"/>
    <col min="12812" max="12813" width="12" style="261" bestFit="1" customWidth="1"/>
    <col min="12814" max="12814" width="8.85546875" style="261" bestFit="1" customWidth="1"/>
    <col min="12815" max="12815" width="16.42578125" style="261" customWidth="1"/>
    <col min="12816" max="13065" width="11.42578125" style="261"/>
    <col min="13066" max="13066" width="2.85546875" style="261" customWidth="1"/>
    <col min="13067" max="13067" width="19.140625" style="261" bestFit="1" customWidth="1"/>
    <col min="13068" max="13069" width="12" style="261" bestFit="1" customWidth="1"/>
    <col min="13070" max="13070" width="8.85546875" style="261" bestFit="1" customWidth="1"/>
    <col min="13071" max="13071" width="16.42578125" style="261" customWidth="1"/>
    <col min="13072" max="13321" width="11.42578125" style="261"/>
    <col min="13322" max="13322" width="2.85546875" style="261" customWidth="1"/>
    <col min="13323" max="13323" width="19.140625" style="261" bestFit="1" customWidth="1"/>
    <col min="13324" max="13325" width="12" style="261" bestFit="1" customWidth="1"/>
    <col min="13326" max="13326" width="8.85546875" style="261" bestFit="1" customWidth="1"/>
    <col min="13327" max="13327" width="16.42578125" style="261" customWidth="1"/>
    <col min="13328" max="13577" width="11.42578125" style="261"/>
    <col min="13578" max="13578" width="2.85546875" style="261" customWidth="1"/>
    <col min="13579" max="13579" width="19.140625" style="261" bestFit="1" customWidth="1"/>
    <col min="13580" max="13581" width="12" style="261" bestFit="1" customWidth="1"/>
    <col min="13582" max="13582" width="8.85546875" style="261" bestFit="1" customWidth="1"/>
    <col min="13583" max="13583" width="16.42578125" style="261" customWidth="1"/>
    <col min="13584" max="13833" width="11.42578125" style="261"/>
    <col min="13834" max="13834" width="2.85546875" style="261" customWidth="1"/>
    <col min="13835" max="13835" width="19.140625" style="261" bestFit="1" customWidth="1"/>
    <col min="13836" max="13837" width="12" style="261" bestFit="1" customWidth="1"/>
    <col min="13838" max="13838" width="8.85546875" style="261" bestFit="1" customWidth="1"/>
    <col min="13839" max="13839" width="16.42578125" style="261" customWidth="1"/>
    <col min="13840" max="14089" width="11.42578125" style="261"/>
    <col min="14090" max="14090" width="2.85546875" style="261" customWidth="1"/>
    <col min="14091" max="14091" width="19.140625" style="261" bestFit="1" customWidth="1"/>
    <col min="14092" max="14093" width="12" style="261" bestFit="1" customWidth="1"/>
    <col min="14094" max="14094" width="8.85546875" style="261" bestFit="1" customWidth="1"/>
    <col min="14095" max="14095" width="16.42578125" style="261" customWidth="1"/>
    <col min="14096" max="14345" width="11.42578125" style="261"/>
    <col min="14346" max="14346" width="2.85546875" style="261" customWidth="1"/>
    <col min="14347" max="14347" width="19.140625" style="261" bestFit="1" customWidth="1"/>
    <col min="14348" max="14349" width="12" style="261" bestFit="1" customWidth="1"/>
    <col min="14350" max="14350" width="8.85546875" style="261" bestFit="1" customWidth="1"/>
    <col min="14351" max="14351" width="16.42578125" style="261" customWidth="1"/>
    <col min="14352" max="14601" width="11.42578125" style="261"/>
    <col min="14602" max="14602" width="2.85546875" style="261" customWidth="1"/>
    <col min="14603" max="14603" width="19.140625" style="261" bestFit="1" customWidth="1"/>
    <col min="14604" max="14605" width="12" style="261" bestFit="1" customWidth="1"/>
    <col min="14606" max="14606" width="8.85546875" style="261" bestFit="1" customWidth="1"/>
    <col min="14607" max="14607" width="16.42578125" style="261" customWidth="1"/>
    <col min="14608" max="14857" width="11.42578125" style="261"/>
    <col min="14858" max="14858" width="2.85546875" style="261" customWidth="1"/>
    <col min="14859" max="14859" width="19.140625" style="261" bestFit="1" customWidth="1"/>
    <col min="14860" max="14861" width="12" style="261" bestFit="1" customWidth="1"/>
    <col min="14862" max="14862" width="8.85546875" style="261" bestFit="1" customWidth="1"/>
    <col min="14863" max="14863" width="16.42578125" style="261" customWidth="1"/>
    <col min="14864" max="15113" width="11.42578125" style="261"/>
    <col min="15114" max="15114" width="2.85546875" style="261" customWidth="1"/>
    <col min="15115" max="15115" width="19.140625" style="261" bestFit="1" customWidth="1"/>
    <col min="15116" max="15117" width="12" style="261" bestFit="1" customWidth="1"/>
    <col min="15118" max="15118" width="8.85546875" style="261" bestFit="1" customWidth="1"/>
    <col min="15119" max="15119" width="16.42578125" style="261" customWidth="1"/>
    <col min="15120" max="15369" width="11.42578125" style="261"/>
    <col min="15370" max="15370" width="2.85546875" style="261" customWidth="1"/>
    <col min="15371" max="15371" width="19.140625" style="261" bestFit="1" customWidth="1"/>
    <col min="15372" max="15373" width="12" style="261" bestFit="1" customWidth="1"/>
    <col min="15374" max="15374" width="8.85546875" style="261" bestFit="1" customWidth="1"/>
    <col min="15375" max="15375" width="16.42578125" style="261" customWidth="1"/>
    <col min="15376" max="15625" width="11.42578125" style="261"/>
    <col min="15626" max="15626" width="2.85546875" style="261" customWidth="1"/>
    <col min="15627" max="15627" width="19.140625" style="261" bestFit="1" customWidth="1"/>
    <col min="15628" max="15629" width="12" style="261" bestFit="1" customWidth="1"/>
    <col min="15630" max="15630" width="8.85546875" style="261" bestFit="1" customWidth="1"/>
    <col min="15631" max="15631" width="16.42578125" style="261" customWidth="1"/>
    <col min="15632" max="15881" width="11.42578125" style="261"/>
    <col min="15882" max="15882" width="2.85546875" style="261" customWidth="1"/>
    <col min="15883" max="15883" width="19.140625" style="261" bestFit="1" customWidth="1"/>
    <col min="15884" max="15885" width="12" style="261" bestFit="1" customWidth="1"/>
    <col min="15886" max="15886" width="8.85546875" style="261" bestFit="1" customWidth="1"/>
    <col min="15887" max="15887" width="16.42578125" style="261" customWidth="1"/>
    <col min="15888" max="16137" width="11.42578125" style="261"/>
    <col min="16138" max="16138" width="2.85546875" style="261" customWidth="1"/>
    <col min="16139" max="16139" width="19.140625" style="261" bestFit="1" customWidth="1"/>
    <col min="16140" max="16141" width="12" style="261" bestFit="1" customWidth="1"/>
    <col min="16142" max="16142" width="8.85546875" style="261" bestFit="1" customWidth="1"/>
    <col min="16143" max="16143" width="16.42578125" style="261" customWidth="1"/>
    <col min="16144" max="16384" width="11.42578125" style="261"/>
  </cols>
  <sheetData>
    <row r="1" spans="1:15">
      <c r="K1" s="445"/>
      <c r="L1" s="279"/>
      <c r="M1" s="279"/>
      <c r="N1" s="279"/>
    </row>
    <row r="2" spans="1:15">
      <c r="A2" s="266" t="s">
        <v>969</v>
      </c>
      <c r="B2" s="266"/>
      <c r="C2" s="266"/>
      <c r="D2" s="266"/>
      <c r="E2" s="266"/>
      <c r="F2" s="266"/>
      <c r="G2" s="266"/>
      <c r="H2" s="266"/>
      <c r="I2" s="262"/>
      <c r="K2" s="446"/>
    </row>
    <row r="3" spans="1:15">
      <c r="A3" s="266" t="s">
        <v>965</v>
      </c>
      <c r="B3" s="266"/>
      <c r="C3" s="266"/>
      <c r="D3" s="266"/>
      <c r="E3" s="266"/>
      <c r="F3" s="266"/>
      <c r="G3" s="266"/>
      <c r="H3" s="266"/>
      <c r="I3" s="262"/>
      <c r="K3" s="446"/>
      <c r="L3" s="447" t="s">
        <v>954</v>
      </c>
      <c r="M3" s="447" t="s">
        <v>953</v>
      </c>
      <c r="N3" s="447" t="s">
        <v>956</v>
      </c>
    </row>
    <row r="4" spans="1:15">
      <c r="A4" s="266" t="s">
        <v>966</v>
      </c>
      <c r="B4" s="266"/>
      <c r="C4" s="266"/>
      <c r="D4" s="266"/>
      <c r="E4" s="266"/>
      <c r="F4" s="266"/>
      <c r="G4" s="266"/>
      <c r="H4" s="266"/>
      <c r="I4" s="262"/>
      <c r="K4" s="445" t="s">
        <v>34</v>
      </c>
      <c r="L4" s="279">
        <f>SUM(L5:L12)</f>
        <v>17787</v>
      </c>
      <c r="M4" s="279">
        <f>SUM(M5:M12)</f>
        <v>195513</v>
      </c>
      <c r="N4" s="279">
        <f>SUM(N5:N12)</f>
        <v>1025</v>
      </c>
      <c r="O4" s="275">
        <f>'15'!B10</f>
        <v>214325</v>
      </c>
    </row>
    <row r="5" spans="1:15">
      <c r="K5" s="448" t="s">
        <v>19</v>
      </c>
      <c r="L5" s="275">
        <f>'15'!C12</f>
        <v>6361</v>
      </c>
      <c r="M5" s="275">
        <f>'15'!D12</f>
        <v>81475</v>
      </c>
      <c r="N5" s="275">
        <f>'15'!E12</f>
        <v>231</v>
      </c>
      <c r="O5" s="275">
        <f>SUM(L5:N12)</f>
        <v>214325</v>
      </c>
    </row>
    <row r="6" spans="1:15">
      <c r="K6" s="449" t="s">
        <v>20</v>
      </c>
      <c r="L6" s="275">
        <f>'15'!C13</f>
        <v>3605</v>
      </c>
      <c r="M6" s="275">
        <f>'15'!D13</f>
        <v>33793</v>
      </c>
      <c r="N6" s="275">
        <f>'15'!E13</f>
        <v>363</v>
      </c>
      <c r="O6" s="275">
        <f>O5-O4</f>
        <v>0</v>
      </c>
    </row>
    <row r="7" spans="1:15">
      <c r="E7" s="288"/>
      <c r="K7" s="449" t="s">
        <v>21</v>
      </c>
      <c r="L7" s="275">
        <f>'15'!C14</f>
        <v>1438</v>
      </c>
      <c r="M7" s="275">
        <f>'15'!D14</f>
        <v>16536</v>
      </c>
      <c r="N7" s="275">
        <f>'15'!E14</f>
        <v>60</v>
      </c>
    </row>
    <row r="8" spans="1:15">
      <c r="K8" s="449" t="s">
        <v>22</v>
      </c>
      <c r="L8" s="275">
        <f>'15'!C15</f>
        <v>1258</v>
      </c>
      <c r="M8" s="275">
        <f>'15'!D15</f>
        <v>15989</v>
      </c>
      <c r="N8" s="275">
        <f>'15'!E15</f>
        <v>124</v>
      </c>
    </row>
    <row r="9" spans="1:15">
      <c r="K9" s="449" t="s">
        <v>23</v>
      </c>
      <c r="L9" s="275">
        <f>'15'!C16</f>
        <v>1544</v>
      </c>
      <c r="M9" s="275">
        <f>'15'!D16</f>
        <v>13007</v>
      </c>
      <c r="N9" s="275">
        <f>'15'!E16</f>
        <v>91</v>
      </c>
    </row>
    <row r="10" spans="1:15">
      <c r="K10" s="449" t="s">
        <v>24</v>
      </c>
      <c r="L10" s="275">
        <f>'15'!C17</f>
        <v>1811</v>
      </c>
      <c r="M10" s="275">
        <f>'15'!D17</f>
        <v>15044</v>
      </c>
      <c r="N10" s="275">
        <f>'15'!E17</f>
        <v>95</v>
      </c>
    </row>
    <row r="11" spans="1:15">
      <c r="K11" s="449" t="s">
        <v>25</v>
      </c>
      <c r="L11" s="275">
        <f>'15'!C18</f>
        <v>1733</v>
      </c>
      <c r="M11" s="275">
        <f>'15'!D18</f>
        <v>15528</v>
      </c>
      <c r="N11" s="275">
        <f>'15'!E18</f>
        <v>50</v>
      </c>
    </row>
    <row r="12" spans="1:15" ht="13.5" customHeight="1">
      <c r="K12" s="449" t="s">
        <v>968</v>
      </c>
      <c r="L12" s="275">
        <f>'15'!C19</f>
        <v>37</v>
      </c>
      <c r="M12" s="275">
        <f>'15'!D19</f>
        <v>4141</v>
      </c>
      <c r="N12" s="275">
        <f>'15'!E19</f>
        <v>11</v>
      </c>
    </row>
    <row r="14" spans="1:15">
      <c r="K14" s="446"/>
      <c r="L14" s="446"/>
      <c r="N14" s="446"/>
    </row>
    <row r="15" spans="1:15">
      <c r="K15" s="446"/>
      <c r="L15" s="450" t="s">
        <v>970</v>
      </c>
      <c r="M15" s="450" t="s">
        <v>971</v>
      </c>
      <c r="N15" s="450" t="s">
        <v>972</v>
      </c>
    </row>
    <row r="16" spans="1:15" ht="15" customHeight="1">
      <c r="K16" s="449" t="s">
        <v>968</v>
      </c>
      <c r="L16" s="275">
        <v>37</v>
      </c>
      <c r="M16" s="275">
        <v>4141</v>
      </c>
      <c r="N16" s="275">
        <v>11</v>
      </c>
    </row>
    <row r="17" spans="1:15">
      <c r="K17" s="449" t="s">
        <v>23</v>
      </c>
      <c r="L17" s="275">
        <v>1544</v>
      </c>
      <c r="M17" s="275">
        <v>13007</v>
      </c>
      <c r="N17" s="275">
        <v>91</v>
      </c>
      <c r="O17" s="275"/>
    </row>
    <row r="18" spans="1:15">
      <c r="K18" s="449" t="s">
        <v>24</v>
      </c>
      <c r="L18" s="275">
        <v>1811</v>
      </c>
      <c r="M18" s="275">
        <v>15044</v>
      </c>
      <c r="N18" s="275">
        <v>95</v>
      </c>
    </row>
    <row r="19" spans="1:15">
      <c r="K19" s="449" t="s">
        <v>25</v>
      </c>
      <c r="L19" s="275">
        <v>1733</v>
      </c>
      <c r="M19" s="275">
        <v>15528</v>
      </c>
      <c r="N19" s="275">
        <v>50</v>
      </c>
    </row>
    <row r="20" spans="1:15">
      <c r="K20" s="449" t="s">
        <v>22</v>
      </c>
      <c r="L20" s="275">
        <v>1258</v>
      </c>
      <c r="M20" s="275">
        <v>15989</v>
      </c>
      <c r="N20" s="275">
        <v>124</v>
      </c>
    </row>
    <row r="21" spans="1:15">
      <c r="K21" s="449" t="s">
        <v>21</v>
      </c>
      <c r="L21" s="275">
        <v>1438</v>
      </c>
      <c r="M21" s="275">
        <v>16536</v>
      </c>
      <c r="N21" s="275">
        <v>60</v>
      </c>
    </row>
    <row r="22" spans="1:15">
      <c r="K22" s="448" t="s">
        <v>20</v>
      </c>
      <c r="L22" s="275">
        <v>3605</v>
      </c>
      <c r="M22" s="275">
        <v>33793</v>
      </c>
      <c r="N22" s="275">
        <v>363</v>
      </c>
      <c r="O22" s="275">
        <f>SUM(L16:N23)</f>
        <v>214325</v>
      </c>
    </row>
    <row r="23" spans="1:15">
      <c r="K23" s="449" t="s">
        <v>19</v>
      </c>
      <c r="L23" s="275">
        <v>6361</v>
      </c>
      <c r="M23" s="275">
        <v>81475</v>
      </c>
      <c r="N23" s="275">
        <v>231</v>
      </c>
      <c r="O23" s="275">
        <f>O22-O4</f>
        <v>0</v>
      </c>
    </row>
    <row r="24" spans="1:15">
      <c r="K24" s="445"/>
      <c r="L24" s="279"/>
      <c r="M24" s="279"/>
      <c r="N24" s="279"/>
    </row>
    <row r="26" spans="1:15">
      <c r="L26" s="445" t="s">
        <v>956</v>
      </c>
      <c r="M26" s="445" t="s">
        <v>954</v>
      </c>
      <c r="N26" s="445" t="s">
        <v>953</v>
      </c>
    </row>
    <row r="27" spans="1:15">
      <c r="K27" s="449" t="str">
        <f>K16</f>
        <v>Cedulación ambulante</v>
      </c>
      <c r="L27" s="451">
        <f t="shared" ref="L27:L34" si="0">N16/1000</f>
        <v>1.0999999999999999E-2</v>
      </c>
      <c r="M27" s="451">
        <f t="shared" ref="M27:N34" si="1">L16/1000</f>
        <v>3.6999999999999998E-2</v>
      </c>
      <c r="N27" s="451">
        <f t="shared" si="1"/>
        <v>4.141</v>
      </c>
    </row>
    <row r="28" spans="1:15">
      <c r="K28" s="449" t="str">
        <f>K17</f>
        <v>Guanacaste</v>
      </c>
      <c r="L28" s="451">
        <f t="shared" si="0"/>
        <v>9.0999999999999998E-2</v>
      </c>
      <c r="M28" s="451">
        <f t="shared" si="1"/>
        <v>1.544</v>
      </c>
      <c r="N28" s="451">
        <f t="shared" si="1"/>
        <v>13.007</v>
      </c>
    </row>
    <row r="29" spans="1:15" ht="12.75" customHeight="1">
      <c r="A29" s="318" t="s">
        <v>973</v>
      </c>
      <c r="K29" s="449" t="str">
        <f t="shared" ref="K29:K34" si="2">K18</f>
        <v>Puntarenas</v>
      </c>
      <c r="L29" s="451">
        <f t="shared" si="0"/>
        <v>9.5000000000000001E-2</v>
      </c>
      <c r="M29" s="451">
        <f t="shared" si="1"/>
        <v>1.8109999999999999</v>
      </c>
      <c r="N29" s="451">
        <f t="shared" si="1"/>
        <v>15.044</v>
      </c>
    </row>
    <row r="30" spans="1:15">
      <c r="K30" s="449" t="str">
        <f>K19</f>
        <v>Limón</v>
      </c>
      <c r="L30" s="451">
        <f t="shared" si="0"/>
        <v>0.05</v>
      </c>
      <c r="M30" s="451">
        <f t="shared" si="1"/>
        <v>1.7330000000000001</v>
      </c>
      <c r="N30" s="451">
        <f t="shared" si="1"/>
        <v>15.528</v>
      </c>
    </row>
    <row r="31" spans="1:15">
      <c r="K31" s="449" t="str">
        <f t="shared" si="2"/>
        <v>Heredia</v>
      </c>
      <c r="L31" s="451">
        <f t="shared" si="0"/>
        <v>0.124</v>
      </c>
      <c r="M31" s="451">
        <f t="shared" si="1"/>
        <v>1.258</v>
      </c>
      <c r="N31" s="451">
        <f t="shared" si="1"/>
        <v>15.989000000000001</v>
      </c>
    </row>
    <row r="32" spans="1:15">
      <c r="K32" s="449" t="str">
        <f t="shared" si="2"/>
        <v>Cartago</v>
      </c>
      <c r="L32" s="451">
        <f t="shared" si="0"/>
        <v>0.06</v>
      </c>
      <c r="M32" s="451">
        <f t="shared" si="1"/>
        <v>1.4379999999999999</v>
      </c>
      <c r="N32" s="451">
        <f t="shared" si="1"/>
        <v>16.536000000000001</v>
      </c>
    </row>
    <row r="33" spans="11:14">
      <c r="K33" s="449" t="str">
        <f t="shared" si="2"/>
        <v>Alajuela</v>
      </c>
      <c r="L33" s="451">
        <f t="shared" si="0"/>
        <v>0.36299999999999999</v>
      </c>
      <c r="M33" s="451">
        <f t="shared" si="1"/>
        <v>3.605</v>
      </c>
      <c r="N33" s="451">
        <f t="shared" si="1"/>
        <v>33.792999999999999</v>
      </c>
    </row>
    <row r="34" spans="11:14">
      <c r="K34" s="449" t="str">
        <f t="shared" si="2"/>
        <v>San José</v>
      </c>
      <c r="L34" s="451">
        <f t="shared" si="0"/>
        <v>0.23100000000000001</v>
      </c>
      <c r="M34" s="451">
        <f t="shared" si="1"/>
        <v>6.3609999999999998</v>
      </c>
      <c r="N34" s="451">
        <f t="shared" si="1"/>
        <v>81.474999999999994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21" orientation="landscape" useFirstPageNumber="1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D3836-39C6-4795-A18A-16EBF75939B0}">
  <sheetPr>
    <pageSetUpPr fitToPage="1"/>
  </sheetPr>
  <dimension ref="A2:H18"/>
  <sheetViews>
    <sheetView showGridLines="0" zoomScaleNormal="100" zoomScaleSheetLayoutView="100" workbookViewId="0">
      <selection activeCell="I19" sqref="I19"/>
    </sheetView>
  </sheetViews>
  <sheetFormatPr baseColWidth="10" defaultColWidth="12.28515625" defaultRowHeight="12.75"/>
  <cols>
    <col min="1" max="1" width="9.7109375" style="119" customWidth="1"/>
    <col min="2" max="2" width="12.7109375" style="119" customWidth="1"/>
    <col min="3" max="7" width="13.7109375" style="119" customWidth="1"/>
    <col min="8" max="8" width="16.85546875" style="119" customWidth="1"/>
    <col min="9" max="253" width="12.28515625" style="119"/>
    <col min="254" max="254" width="9.7109375" style="119" customWidth="1"/>
    <col min="255" max="255" width="12.7109375" style="119" customWidth="1"/>
    <col min="256" max="260" width="13.7109375" style="119" customWidth="1"/>
    <col min="261" max="261" width="16.85546875" style="119" customWidth="1"/>
    <col min="262" max="509" width="12.28515625" style="119"/>
    <col min="510" max="510" width="9.7109375" style="119" customWidth="1"/>
    <col min="511" max="511" width="12.7109375" style="119" customWidth="1"/>
    <col min="512" max="516" width="13.7109375" style="119" customWidth="1"/>
    <col min="517" max="517" width="16.85546875" style="119" customWidth="1"/>
    <col min="518" max="765" width="12.28515625" style="119"/>
    <col min="766" max="766" width="9.7109375" style="119" customWidth="1"/>
    <col min="767" max="767" width="12.7109375" style="119" customWidth="1"/>
    <col min="768" max="772" width="13.7109375" style="119" customWidth="1"/>
    <col min="773" max="773" width="16.85546875" style="119" customWidth="1"/>
    <col min="774" max="1021" width="12.28515625" style="119"/>
    <col min="1022" max="1022" width="9.7109375" style="119" customWidth="1"/>
    <col min="1023" max="1023" width="12.7109375" style="119" customWidth="1"/>
    <col min="1024" max="1028" width="13.7109375" style="119" customWidth="1"/>
    <col min="1029" max="1029" width="16.85546875" style="119" customWidth="1"/>
    <col min="1030" max="1277" width="12.28515625" style="119"/>
    <col min="1278" max="1278" width="9.7109375" style="119" customWidth="1"/>
    <col min="1279" max="1279" width="12.7109375" style="119" customWidth="1"/>
    <col min="1280" max="1284" width="13.7109375" style="119" customWidth="1"/>
    <col min="1285" max="1285" width="16.85546875" style="119" customWidth="1"/>
    <col min="1286" max="1533" width="12.28515625" style="119"/>
    <col min="1534" max="1534" width="9.7109375" style="119" customWidth="1"/>
    <col min="1535" max="1535" width="12.7109375" style="119" customWidth="1"/>
    <col min="1536" max="1540" width="13.7109375" style="119" customWidth="1"/>
    <col min="1541" max="1541" width="16.85546875" style="119" customWidth="1"/>
    <col min="1542" max="1789" width="12.28515625" style="119"/>
    <col min="1790" max="1790" width="9.7109375" style="119" customWidth="1"/>
    <col min="1791" max="1791" width="12.7109375" style="119" customWidth="1"/>
    <col min="1792" max="1796" width="13.7109375" style="119" customWidth="1"/>
    <col min="1797" max="1797" width="16.85546875" style="119" customWidth="1"/>
    <col min="1798" max="2045" width="12.28515625" style="119"/>
    <col min="2046" max="2046" width="9.7109375" style="119" customWidth="1"/>
    <col min="2047" max="2047" width="12.7109375" style="119" customWidth="1"/>
    <col min="2048" max="2052" width="13.7109375" style="119" customWidth="1"/>
    <col min="2053" max="2053" width="16.85546875" style="119" customWidth="1"/>
    <col min="2054" max="2301" width="12.28515625" style="119"/>
    <col min="2302" max="2302" width="9.7109375" style="119" customWidth="1"/>
    <col min="2303" max="2303" width="12.7109375" style="119" customWidth="1"/>
    <col min="2304" max="2308" width="13.7109375" style="119" customWidth="1"/>
    <col min="2309" max="2309" width="16.85546875" style="119" customWidth="1"/>
    <col min="2310" max="2557" width="12.28515625" style="119"/>
    <col min="2558" max="2558" width="9.7109375" style="119" customWidth="1"/>
    <col min="2559" max="2559" width="12.7109375" style="119" customWidth="1"/>
    <col min="2560" max="2564" width="13.7109375" style="119" customWidth="1"/>
    <col min="2565" max="2565" width="16.85546875" style="119" customWidth="1"/>
    <col min="2566" max="2813" width="12.28515625" style="119"/>
    <col min="2814" max="2814" width="9.7109375" style="119" customWidth="1"/>
    <col min="2815" max="2815" width="12.7109375" style="119" customWidth="1"/>
    <col min="2816" max="2820" width="13.7109375" style="119" customWidth="1"/>
    <col min="2821" max="2821" width="16.85546875" style="119" customWidth="1"/>
    <col min="2822" max="3069" width="12.28515625" style="119"/>
    <col min="3070" max="3070" width="9.7109375" style="119" customWidth="1"/>
    <col min="3071" max="3071" width="12.7109375" style="119" customWidth="1"/>
    <col min="3072" max="3076" width="13.7109375" style="119" customWidth="1"/>
    <col min="3077" max="3077" width="16.85546875" style="119" customWidth="1"/>
    <col min="3078" max="3325" width="12.28515625" style="119"/>
    <col min="3326" max="3326" width="9.7109375" style="119" customWidth="1"/>
    <col min="3327" max="3327" width="12.7109375" style="119" customWidth="1"/>
    <col min="3328" max="3332" width="13.7109375" style="119" customWidth="1"/>
    <col min="3333" max="3333" width="16.85546875" style="119" customWidth="1"/>
    <col min="3334" max="3581" width="12.28515625" style="119"/>
    <col min="3582" max="3582" width="9.7109375" style="119" customWidth="1"/>
    <col min="3583" max="3583" width="12.7109375" style="119" customWidth="1"/>
    <col min="3584" max="3588" width="13.7109375" style="119" customWidth="1"/>
    <col min="3589" max="3589" width="16.85546875" style="119" customWidth="1"/>
    <col min="3590" max="3837" width="12.28515625" style="119"/>
    <col min="3838" max="3838" width="9.7109375" style="119" customWidth="1"/>
    <col min="3839" max="3839" width="12.7109375" style="119" customWidth="1"/>
    <col min="3840" max="3844" width="13.7109375" style="119" customWidth="1"/>
    <col min="3845" max="3845" width="16.85546875" style="119" customWidth="1"/>
    <col min="3846" max="4093" width="12.28515625" style="119"/>
    <col min="4094" max="4094" width="9.7109375" style="119" customWidth="1"/>
    <col min="4095" max="4095" width="12.7109375" style="119" customWidth="1"/>
    <col min="4096" max="4100" width="13.7109375" style="119" customWidth="1"/>
    <col min="4101" max="4101" width="16.85546875" style="119" customWidth="1"/>
    <col min="4102" max="4349" width="12.28515625" style="119"/>
    <col min="4350" max="4350" width="9.7109375" style="119" customWidth="1"/>
    <col min="4351" max="4351" width="12.7109375" style="119" customWidth="1"/>
    <col min="4352" max="4356" width="13.7109375" style="119" customWidth="1"/>
    <col min="4357" max="4357" width="16.85546875" style="119" customWidth="1"/>
    <col min="4358" max="4605" width="12.28515625" style="119"/>
    <col min="4606" max="4606" width="9.7109375" style="119" customWidth="1"/>
    <col min="4607" max="4607" width="12.7109375" style="119" customWidth="1"/>
    <col min="4608" max="4612" width="13.7109375" style="119" customWidth="1"/>
    <col min="4613" max="4613" width="16.85546875" style="119" customWidth="1"/>
    <col min="4614" max="4861" width="12.28515625" style="119"/>
    <col min="4862" max="4862" width="9.7109375" style="119" customWidth="1"/>
    <col min="4863" max="4863" width="12.7109375" style="119" customWidth="1"/>
    <col min="4864" max="4868" width="13.7109375" style="119" customWidth="1"/>
    <col min="4869" max="4869" width="16.85546875" style="119" customWidth="1"/>
    <col min="4870" max="5117" width="12.28515625" style="119"/>
    <col min="5118" max="5118" width="9.7109375" style="119" customWidth="1"/>
    <col min="5119" max="5119" width="12.7109375" style="119" customWidth="1"/>
    <col min="5120" max="5124" width="13.7109375" style="119" customWidth="1"/>
    <col min="5125" max="5125" width="16.85546875" style="119" customWidth="1"/>
    <col min="5126" max="5373" width="12.28515625" style="119"/>
    <col min="5374" max="5374" width="9.7109375" style="119" customWidth="1"/>
    <col min="5375" max="5375" width="12.7109375" style="119" customWidth="1"/>
    <col min="5376" max="5380" width="13.7109375" style="119" customWidth="1"/>
    <col min="5381" max="5381" width="16.85546875" style="119" customWidth="1"/>
    <col min="5382" max="5629" width="12.28515625" style="119"/>
    <col min="5630" max="5630" width="9.7109375" style="119" customWidth="1"/>
    <col min="5631" max="5631" width="12.7109375" style="119" customWidth="1"/>
    <col min="5632" max="5636" width="13.7109375" style="119" customWidth="1"/>
    <col min="5637" max="5637" width="16.85546875" style="119" customWidth="1"/>
    <col min="5638" max="5885" width="12.28515625" style="119"/>
    <col min="5886" max="5886" width="9.7109375" style="119" customWidth="1"/>
    <col min="5887" max="5887" width="12.7109375" style="119" customWidth="1"/>
    <col min="5888" max="5892" width="13.7109375" style="119" customWidth="1"/>
    <col min="5893" max="5893" width="16.85546875" style="119" customWidth="1"/>
    <col min="5894" max="6141" width="12.28515625" style="119"/>
    <col min="6142" max="6142" width="9.7109375" style="119" customWidth="1"/>
    <col min="6143" max="6143" width="12.7109375" style="119" customWidth="1"/>
    <col min="6144" max="6148" width="13.7109375" style="119" customWidth="1"/>
    <col min="6149" max="6149" width="16.85546875" style="119" customWidth="1"/>
    <col min="6150" max="6397" width="12.28515625" style="119"/>
    <col min="6398" max="6398" width="9.7109375" style="119" customWidth="1"/>
    <col min="6399" max="6399" width="12.7109375" style="119" customWidth="1"/>
    <col min="6400" max="6404" width="13.7109375" style="119" customWidth="1"/>
    <col min="6405" max="6405" width="16.85546875" style="119" customWidth="1"/>
    <col min="6406" max="6653" width="12.28515625" style="119"/>
    <col min="6654" max="6654" width="9.7109375" style="119" customWidth="1"/>
    <col min="6655" max="6655" width="12.7109375" style="119" customWidth="1"/>
    <col min="6656" max="6660" width="13.7109375" style="119" customWidth="1"/>
    <col min="6661" max="6661" width="16.85546875" style="119" customWidth="1"/>
    <col min="6662" max="6909" width="12.28515625" style="119"/>
    <col min="6910" max="6910" width="9.7109375" style="119" customWidth="1"/>
    <col min="6911" max="6911" width="12.7109375" style="119" customWidth="1"/>
    <col min="6912" max="6916" width="13.7109375" style="119" customWidth="1"/>
    <col min="6917" max="6917" width="16.85546875" style="119" customWidth="1"/>
    <col min="6918" max="7165" width="12.28515625" style="119"/>
    <col min="7166" max="7166" width="9.7109375" style="119" customWidth="1"/>
    <col min="7167" max="7167" width="12.7109375" style="119" customWidth="1"/>
    <col min="7168" max="7172" width="13.7109375" style="119" customWidth="1"/>
    <col min="7173" max="7173" width="16.85546875" style="119" customWidth="1"/>
    <col min="7174" max="7421" width="12.28515625" style="119"/>
    <col min="7422" max="7422" width="9.7109375" style="119" customWidth="1"/>
    <col min="7423" max="7423" width="12.7109375" style="119" customWidth="1"/>
    <col min="7424" max="7428" width="13.7109375" style="119" customWidth="1"/>
    <col min="7429" max="7429" width="16.85546875" style="119" customWidth="1"/>
    <col min="7430" max="7677" width="12.28515625" style="119"/>
    <col min="7678" max="7678" width="9.7109375" style="119" customWidth="1"/>
    <col min="7679" max="7679" width="12.7109375" style="119" customWidth="1"/>
    <col min="7680" max="7684" width="13.7109375" style="119" customWidth="1"/>
    <col min="7685" max="7685" width="16.85546875" style="119" customWidth="1"/>
    <col min="7686" max="7933" width="12.28515625" style="119"/>
    <col min="7934" max="7934" width="9.7109375" style="119" customWidth="1"/>
    <col min="7935" max="7935" width="12.7109375" style="119" customWidth="1"/>
    <col min="7936" max="7940" width="13.7109375" style="119" customWidth="1"/>
    <col min="7941" max="7941" width="16.85546875" style="119" customWidth="1"/>
    <col min="7942" max="8189" width="12.28515625" style="119"/>
    <col min="8190" max="8190" width="9.7109375" style="119" customWidth="1"/>
    <col min="8191" max="8191" width="12.7109375" style="119" customWidth="1"/>
    <col min="8192" max="8196" width="13.7109375" style="119" customWidth="1"/>
    <col min="8197" max="8197" width="16.85546875" style="119" customWidth="1"/>
    <col min="8198" max="8445" width="12.28515625" style="119"/>
    <col min="8446" max="8446" width="9.7109375" style="119" customWidth="1"/>
    <col min="8447" max="8447" width="12.7109375" style="119" customWidth="1"/>
    <col min="8448" max="8452" width="13.7109375" style="119" customWidth="1"/>
    <col min="8453" max="8453" width="16.85546875" style="119" customWidth="1"/>
    <col min="8454" max="8701" width="12.28515625" style="119"/>
    <col min="8702" max="8702" width="9.7109375" style="119" customWidth="1"/>
    <col min="8703" max="8703" width="12.7109375" style="119" customWidth="1"/>
    <col min="8704" max="8708" width="13.7109375" style="119" customWidth="1"/>
    <col min="8709" max="8709" width="16.85546875" style="119" customWidth="1"/>
    <col min="8710" max="8957" width="12.28515625" style="119"/>
    <col min="8958" max="8958" width="9.7109375" style="119" customWidth="1"/>
    <col min="8959" max="8959" width="12.7109375" style="119" customWidth="1"/>
    <col min="8960" max="8964" width="13.7109375" style="119" customWidth="1"/>
    <col min="8965" max="8965" width="16.85546875" style="119" customWidth="1"/>
    <col min="8966" max="9213" width="12.28515625" style="119"/>
    <col min="9214" max="9214" width="9.7109375" style="119" customWidth="1"/>
    <col min="9215" max="9215" width="12.7109375" style="119" customWidth="1"/>
    <col min="9216" max="9220" width="13.7109375" style="119" customWidth="1"/>
    <col min="9221" max="9221" width="16.85546875" style="119" customWidth="1"/>
    <col min="9222" max="9469" width="12.28515625" style="119"/>
    <col min="9470" max="9470" width="9.7109375" style="119" customWidth="1"/>
    <col min="9471" max="9471" width="12.7109375" style="119" customWidth="1"/>
    <col min="9472" max="9476" width="13.7109375" style="119" customWidth="1"/>
    <col min="9477" max="9477" width="16.85546875" style="119" customWidth="1"/>
    <col min="9478" max="9725" width="12.28515625" style="119"/>
    <col min="9726" max="9726" width="9.7109375" style="119" customWidth="1"/>
    <col min="9727" max="9727" width="12.7109375" style="119" customWidth="1"/>
    <col min="9728" max="9732" width="13.7109375" style="119" customWidth="1"/>
    <col min="9733" max="9733" width="16.85546875" style="119" customWidth="1"/>
    <col min="9734" max="9981" width="12.28515625" style="119"/>
    <col min="9982" max="9982" width="9.7109375" style="119" customWidth="1"/>
    <col min="9983" max="9983" width="12.7109375" style="119" customWidth="1"/>
    <col min="9984" max="9988" width="13.7109375" style="119" customWidth="1"/>
    <col min="9989" max="9989" width="16.85546875" style="119" customWidth="1"/>
    <col min="9990" max="10237" width="12.28515625" style="119"/>
    <col min="10238" max="10238" width="9.7109375" style="119" customWidth="1"/>
    <col min="10239" max="10239" width="12.7109375" style="119" customWidth="1"/>
    <col min="10240" max="10244" width="13.7109375" style="119" customWidth="1"/>
    <col min="10245" max="10245" width="16.85546875" style="119" customWidth="1"/>
    <col min="10246" max="10493" width="12.28515625" style="119"/>
    <col min="10494" max="10494" width="9.7109375" style="119" customWidth="1"/>
    <col min="10495" max="10495" width="12.7109375" style="119" customWidth="1"/>
    <col min="10496" max="10500" width="13.7109375" style="119" customWidth="1"/>
    <col min="10501" max="10501" width="16.85546875" style="119" customWidth="1"/>
    <col min="10502" max="10749" width="12.28515625" style="119"/>
    <col min="10750" max="10750" width="9.7109375" style="119" customWidth="1"/>
    <col min="10751" max="10751" width="12.7109375" style="119" customWidth="1"/>
    <col min="10752" max="10756" width="13.7109375" style="119" customWidth="1"/>
    <col min="10757" max="10757" width="16.85546875" style="119" customWidth="1"/>
    <col min="10758" max="11005" width="12.28515625" style="119"/>
    <col min="11006" max="11006" width="9.7109375" style="119" customWidth="1"/>
    <col min="11007" max="11007" width="12.7109375" style="119" customWidth="1"/>
    <col min="11008" max="11012" width="13.7109375" style="119" customWidth="1"/>
    <col min="11013" max="11013" width="16.85546875" style="119" customWidth="1"/>
    <col min="11014" max="11261" width="12.28515625" style="119"/>
    <col min="11262" max="11262" width="9.7109375" style="119" customWidth="1"/>
    <col min="11263" max="11263" width="12.7109375" style="119" customWidth="1"/>
    <col min="11264" max="11268" width="13.7109375" style="119" customWidth="1"/>
    <col min="11269" max="11269" width="16.85546875" style="119" customWidth="1"/>
    <col min="11270" max="11517" width="12.28515625" style="119"/>
    <col min="11518" max="11518" width="9.7109375" style="119" customWidth="1"/>
    <col min="11519" max="11519" width="12.7109375" style="119" customWidth="1"/>
    <col min="11520" max="11524" width="13.7109375" style="119" customWidth="1"/>
    <col min="11525" max="11525" width="16.85546875" style="119" customWidth="1"/>
    <col min="11526" max="11773" width="12.28515625" style="119"/>
    <col min="11774" max="11774" width="9.7109375" style="119" customWidth="1"/>
    <col min="11775" max="11775" width="12.7109375" style="119" customWidth="1"/>
    <col min="11776" max="11780" width="13.7109375" style="119" customWidth="1"/>
    <col min="11781" max="11781" width="16.85546875" style="119" customWidth="1"/>
    <col min="11782" max="12029" width="12.28515625" style="119"/>
    <col min="12030" max="12030" width="9.7109375" style="119" customWidth="1"/>
    <col min="12031" max="12031" width="12.7109375" style="119" customWidth="1"/>
    <col min="12032" max="12036" width="13.7109375" style="119" customWidth="1"/>
    <col min="12037" max="12037" width="16.85546875" style="119" customWidth="1"/>
    <col min="12038" max="12285" width="12.28515625" style="119"/>
    <col min="12286" max="12286" width="9.7109375" style="119" customWidth="1"/>
    <col min="12287" max="12287" width="12.7109375" style="119" customWidth="1"/>
    <col min="12288" max="12292" width="13.7109375" style="119" customWidth="1"/>
    <col min="12293" max="12293" width="16.85546875" style="119" customWidth="1"/>
    <col min="12294" max="12541" width="12.28515625" style="119"/>
    <col min="12542" max="12542" width="9.7109375" style="119" customWidth="1"/>
    <col min="12543" max="12543" width="12.7109375" style="119" customWidth="1"/>
    <col min="12544" max="12548" width="13.7109375" style="119" customWidth="1"/>
    <col min="12549" max="12549" width="16.85546875" style="119" customWidth="1"/>
    <col min="12550" max="12797" width="12.28515625" style="119"/>
    <col min="12798" max="12798" width="9.7109375" style="119" customWidth="1"/>
    <col min="12799" max="12799" width="12.7109375" style="119" customWidth="1"/>
    <col min="12800" max="12804" width="13.7109375" style="119" customWidth="1"/>
    <col min="12805" max="12805" width="16.85546875" style="119" customWidth="1"/>
    <col min="12806" max="13053" width="12.28515625" style="119"/>
    <col min="13054" max="13054" width="9.7109375" style="119" customWidth="1"/>
    <col min="13055" max="13055" width="12.7109375" style="119" customWidth="1"/>
    <col min="13056" max="13060" width="13.7109375" style="119" customWidth="1"/>
    <col min="13061" max="13061" width="16.85546875" style="119" customWidth="1"/>
    <col min="13062" max="13309" width="12.28515625" style="119"/>
    <col min="13310" max="13310" width="9.7109375" style="119" customWidth="1"/>
    <col min="13311" max="13311" width="12.7109375" style="119" customWidth="1"/>
    <col min="13312" max="13316" width="13.7109375" style="119" customWidth="1"/>
    <col min="13317" max="13317" width="16.85546875" style="119" customWidth="1"/>
    <col min="13318" max="13565" width="12.28515625" style="119"/>
    <col min="13566" max="13566" width="9.7109375" style="119" customWidth="1"/>
    <col min="13567" max="13567" width="12.7109375" style="119" customWidth="1"/>
    <col min="13568" max="13572" width="13.7109375" style="119" customWidth="1"/>
    <col min="13573" max="13573" width="16.85546875" style="119" customWidth="1"/>
    <col min="13574" max="13821" width="12.28515625" style="119"/>
    <col min="13822" max="13822" width="9.7109375" style="119" customWidth="1"/>
    <col min="13823" max="13823" width="12.7109375" style="119" customWidth="1"/>
    <col min="13824" max="13828" width="13.7109375" style="119" customWidth="1"/>
    <col min="13829" max="13829" width="16.85546875" style="119" customWidth="1"/>
    <col min="13830" max="14077" width="12.28515625" style="119"/>
    <col min="14078" max="14078" width="9.7109375" style="119" customWidth="1"/>
    <col min="14079" max="14079" width="12.7109375" style="119" customWidth="1"/>
    <col min="14080" max="14084" width="13.7109375" style="119" customWidth="1"/>
    <col min="14085" max="14085" width="16.85546875" style="119" customWidth="1"/>
    <col min="14086" max="14333" width="12.28515625" style="119"/>
    <col min="14334" max="14334" width="9.7109375" style="119" customWidth="1"/>
    <col min="14335" max="14335" width="12.7109375" style="119" customWidth="1"/>
    <col min="14336" max="14340" width="13.7109375" style="119" customWidth="1"/>
    <col min="14341" max="14341" width="16.85546875" style="119" customWidth="1"/>
    <col min="14342" max="14589" width="12.28515625" style="119"/>
    <col min="14590" max="14590" width="9.7109375" style="119" customWidth="1"/>
    <col min="14591" max="14591" width="12.7109375" style="119" customWidth="1"/>
    <col min="14592" max="14596" width="13.7109375" style="119" customWidth="1"/>
    <col min="14597" max="14597" width="16.85546875" style="119" customWidth="1"/>
    <col min="14598" max="14845" width="12.28515625" style="119"/>
    <col min="14846" max="14846" width="9.7109375" style="119" customWidth="1"/>
    <col min="14847" max="14847" width="12.7109375" style="119" customWidth="1"/>
    <col min="14848" max="14852" width="13.7109375" style="119" customWidth="1"/>
    <col min="14853" max="14853" width="16.85546875" style="119" customWidth="1"/>
    <col min="14854" max="15101" width="12.28515625" style="119"/>
    <col min="15102" max="15102" width="9.7109375" style="119" customWidth="1"/>
    <col min="15103" max="15103" width="12.7109375" style="119" customWidth="1"/>
    <col min="15104" max="15108" width="13.7109375" style="119" customWidth="1"/>
    <col min="15109" max="15109" width="16.85546875" style="119" customWidth="1"/>
    <col min="15110" max="15357" width="12.28515625" style="119"/>
    <col min="15358" max="15358" width="9.7109375" style="119" customWidth="1"/>
    <col min="15359" max="15359" width="12.7109375" style="119" customWidth="1"/>
    <col min="15360" max="15364" width="13.7109375" style="119" customWidth="1"/>
    <col min="15365" max="15365" width="16.85546875" style="119" customWidth="1"/>
    <col min="15366" max="15613" width="12.28515625" style="119"/>
    <col min="15614" max="15614" width="9.7109375" style="119" customWidth="1"/>
    <col min="15615" max="15615" width="12.7109375" style="119" customWidth="1"/>
    <col min="15616" max="15620" width="13.7109375" style="119" customWidth="1"/>
    <col min="15621" max="15621" width="16.85546875" style="119" customWidth="1"/>
    <col min="15622" max="15869" width="12.28515625" style="119"/>
    <col min="15870" max="15870" width="9.7109375" style="119" customWidth="1"/>
    <col min="15871" max="15871" width="12.7109375" style="119" customWidth="1"/>
    <col min="15872" max="15876" width="13.7109375" style="119" customWidth="1"/>
    <col min="15877" max="15877" width="16.85546875" style="119" customWidth="1"/>
    <col min="15878" max="16125" width="12.28515625" style="119"/>
    <col min="16126" max="16126" width="9.7109375" style="119" customWidth="1"/>
    <col min="16127" max="16127" width="12.7109375" style="119" customWidth="1"/>
    <col min="16128" max="16132" width="13.7109375" style="119" customWidth="1"/>
    <col min="16133" max="16133" width="16.85546875" style="119" customWidth="1"/>
    <col min="16134" max="16384" width="12.28515625" style="119"/>
  </cols>
  <sheetData>
    <row r="2" spans="1:8" ht="18" customHeight="1">
      <c r="A2" s="118" t="s">
        <v>974</v>
      </c>
      <c r="B2" s="118"/>
      <c r="C2" s="118"/>
      <c r="D2" s="118"/>
      <c r="E2" s="118"/>
      <c r="F2" s="118"/>
      <c r="G2" s="118"/>
      <c r="H2" s="118"/>
    </row>
    <row r="3" spans="1:8" ht="18" customHeight="1">
      <c r="A3" s="140" t="s">
        <v>975</v>
      </c>
      <c r="B3" s="140"/>
      <c r="C3" s="140"/>
      <c r="D3" s="140"/>
      <c r="E3" s="140"/>
      <c r="F3" s="140"/>
      <c r="G3" s="140"/>
      <c r="H3" s="140"/>
    </row>
    <row r="4" spans="1:8" ht="18" customHeight="1">
      <c r="A4" s="140" t="s">
        <v>976</v>
      </c>
      <c r="B4" s="140"/>
      <c r="C4" s="140"/>
      <c r="D4" s="140"/>
      <c r="E4" s="140"/>
      <c r="F4" s="140"/>
      <c r="G4" s="140"/>
      <c r="H4" s="140"/>
    </row>
    <row r="5" spans="1:8" ht="18" customHeight="1">
      <c r="A5" s="140" t="s">
        <v>597</v>
      </c>
      <c r="B5" s="140"/>
      <c r="C5" s="140"/>
      <c r="D5" s="140"/>
      <c r="E5" s="140"/>
      <c r="F5" s="140"/>
      <c r="G5" s="140"/>
      <c r="H5" s="140"/>
    </row>
    <row r="6" spans="1:8" ht="2.25" customHeight="1">
      <c r="A6" s="319"/>
      <c r="B6" s="319"/>
      <c r="C6" s="319"/>
      <c r="D6" s="319"/>
      <c r="E6" s="319"/>
      <c r="F6" s="319"/>
      <c r="G6" s="319"/>
      <c r="H6" s="319"/>
    </row>
    <row r="7" spans="1:8" s="121" customFormat="1" ht="16.5" customHeight="1">
      <c r="A7" s="495" t="s">
        <v>929</v>
      </c>
      <c r="B7" s="492" t="s">
        <v>977</v>
      </c>
      <c r="C7" s="492"/>
      <c r="D7" s="492"/>
      <c r="E7" s="492"/>
      <c r="F7" s="492"/>
      <c r="G7" s="492"/>
      <c r="H7" s="492"/>
    </row>
    <row r="8" spans="1:8" s="121" customFormat="1" ht="30.75" customHeight="1">
      <c r="A8" s="496"/>
      <c r="B8" s="189" t="s">
        <v>34</v>
      </c>
      <c r="C8" s="189" t="s">
        <v>978</v>
      </c>
      <c r="D8" s="189" t="s">
        <v>979</v>
      </c>
      <c r="E8" s="189" t="s">
        <v>980</v>
      </c>
      <c r="F8" s="189" t="s">
        <v>981</v>
      </c>
      <c r="G8" s="189" t="s">
        <v>982</v>
      </c>
      <c r="H8" s="189" t="s">
        <v>983</v>
      </c>
    </row>
    <row r="9" spans="1:8" ht="8.25" customHeight="1">
      <c r="A9" s="320"/>
      <c r="B9" s="321"/>
      <c r="C9" s="321"/>
      <c r="D9" s="321"/>
      <c r="E9" s="321"/>
      <c r="F9" s="321"/>
      <c r="G9" s="321"/>
      <c r="H9" s="321"/>
    </row>
    <row r="10" spans="1:8" ht="16.5" customHeight="1">
      <c r="A10" s="194" t="s">
        <v>952</v>
      </c>
      <c r="B10" s="322">
        <f t="shared" ref="B10:H10" si="0">SUM(B12:B14)</f>
        <v>214325</v>
      </c>
      <c r="C10" s="322">
        <f t="shared" si="0"/>
        <v>76851</v>
      </c>
      <c r="D10" s="322">
        <f t="shared" si="0"/>
        <v>128416</v>
      </c>
      <c r="E10" s="322">
        <f t="shared" si="0"/>
        <v>1037</v>
      </c>
      <c r="F10" s="322">
        <f t="shared" si="0"/>
        <v>4189</v>
      </c>
      <c r="G10" s="322">
        <f t="shared" si="0"/>
        <v>43</v>
      </c>
      <c r="H10" s="322">
        <f t="shared" si="0"/>
        <v>3789</v>
      </c>
    </row>
    <row r="11" spans="1:8" ht="8.25" customHeight="1">
      <c r="B11" s="323"/>
      <c r="C11" s="323"/>
      <c r="D11" s="323"/>
      <c r="E11" s="323"/>
      <c r="F11" s="323"/>
      <c r="G11" s="323"/>
      <c r="H11" s="323"/>
    </row>
    <row r="12" spans="1:8" ht="16.5" customHeight="1">
      <c r="A12" s="196" t="s">
        <v>940</v>
      </c>
      <c r="B12" s="323">
        <f>SUM(C12:H12)</f>
        <v>103605</v>
      </c>
      <c r="C12" s="323">
        <v>35401</v>
      </c>
      <c r="D12" s="323">
        <v>65222</v>
      </c>
      <c r="E12" s="323">
        <v>400</v>
      </c>
      <c r="F12" s="323">
        <v>1120</v>
      </c>
      <c r="G12" s="323">
        <v>13</v>
      </c>
      <c r="H12" s="323">
        <v>1449</v>
      </c>
    </row>
    <row r="13" spans="1:8" ht="16.5" customHeight="1">
      <c r="A13" s="196" t="s">
        <v>942</v>
      </c>
      <c r="B13" s="323">
        <f t="shared" ref="B13:B14" si="1">SUM(C13:H13)</f>
        <v>58365</v>
      </c>
      <c r="C13" s="323">
        <v>22029</v>
      </c>
      <c r="D13" s="323">
        <v>34469</v>
      </c>
      <c r="E13" s="323">
        <v>205</v>
      </c>
      <c r="F13" s="323">
        <v>632</v>
      </c>
      <c r="G13" s="323">
        <v>7</v>
      </c>
      <c r="H13" s="323">
        <v>1023</v>
      </c>
    </row>
    <row r="14" spans="1:8" ht="16.5" customHeight="1">
      <c r="A14" s="196" t="s">
        <v>943</v>
      </c>
      <c r="B14" s="323">
        <f t="shared" si="1"/>
        <v>52355</v>
      </c>
      <c r="C14" s="323">
        <v>19421</v>
      </c>
      <c r="D14" s="323">
        <v>28725</v>
      </c>
      <c r="E14" s="323">
        <v>432</v>
      </c>
      <c r="F14" s="323">
        <v>2437</v>
      </c>
      <c r="G14" s="323">
        <v>23</v>
      </c>
      <c r="H14" s="323">
        <v>1317</v>
      </c>
    </row>
    <row r="17" spans="1:8" ht="13.5">
      <c r="A17" s="325" t="s">
        <v>984</v>
      </c>
      <c r="B17" s="139"/>
      <c r="C17" s="139"/>
      <c r="D17" s="139"/>
      <c r="E17" s="139"/>
      <c r="F17" s="139"/>
      <c r="G17" s="139"/>
      <c r="H17" s="139"/>
    </row>
    <row r="18" spans="1:8" ht="22.5" customHeight="1">
      <c r="A18" s="497" t="s">
        <v>985</v>
      </c>
      <c r="B18" s="497"/>
      <c r="C18" s="497"/>
      <c r="D18" s="497"/>
      <c r="E18" s="497"/>
      <c r="F18" s="497"/>
      <c r="G18" s="497"/>
      <c r="H18" s="497"/>
    </row>
  </sheetData>
  <mergeCells count="3">
    <mergeCell ref="A7:A8"/>
    <mergeCell ref="B7:H7"/>
    <mergeCell ref="A18:H1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2" orientation="landscape" useFirstPageNumber="1" verticalDpi="599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4B3DC-19C3-4B64-83F0-F9783F390E7B}">
  <dimension ref="A2:R29"/>
  <sheetViews>
    <sheetView showGridLines="0" zoomScaleNormal="100" workbookViewId="0">
      <selection activeCell="J5" sqref="J5"/>
    </sheetView>
  </sheetViews>
  <sheetFormatPr baseColWidth="10" defaultRowHeight="12.75"/>
  <cols>
    <col min="1" max="7" width="11.42578125" style="261"/>
    <col min="8" max="8" width="11.42578125" style="277"/>
    <col min="9" max="9" width="3.7109375" style="277" customWidth="1"/>
    <col min="10" max="12" width="13" style="236" customWidth="1"/>
    <col min="13" max="15" width="9.140625" style="327" customWidth="1"/>
    <col min="16" max="17" width="9.140625" style="277" customWidth="1"/>
    <col min="18" max="18" width="9.140625" style="260" customWidth="1"/>
    <col min="19" max="264" width="11.42578125" style="261"/>
    <col min="265" max="265" width="3.7109375" style="261" customWidth="1"/>
    <col min="266" max="268" width="13" style="261" customWidth="1"/>
    <col min="269" max="274" width="9.140625" style="261" customWidth="1"/>
    <col min="275" max="520" width="11.42578125" style="261"/>
    <col min="521" max="521" width="3.7109375" style="261" customWidth="1"/>
    <col min="522" max="524" width="13" style="261" customWidth="1"/>
    <col min="525" max="530" width="9.140625" style="261" customWidth="1"/>
    <col min="531" max="776" width="11.42578125" style="261"/>
    <col min="777" max="777" width="3.7109375" style="261" customWidth="1"/>
    <col min="778" max="780" width="13" style="261" customWidth="1"/>
    <col min="781" max="786" width="9.140625" style="261" customWidth="1"/>
    <col min="787" max="1032" width="11.42578125" style="261"/>
    <col min="1033" max="1033" width="3.7109375" style="261" customWidth="1"/>
    <col min="1034" max="1036" width="13" style="261" customWidth="1"/>
    <col min="1037" max="1042" width="9.140625" style="261" customWidth="1"/>
    <col min="1043" max="1288" width="11.42578125" style="261"/>
    <col min="1289" max="1289" width="3.7109375" style="261" customWidth="1"/>
    <col min="1290" max="1292" width="13" style="261" customWidth="1"/>
    <col min="1293" max="1298" width="9.140625" style="261" customWidth="1"/>
    <col min="1299" max="1544" width="11.42578125" style="261"/>
    <col min="1545" max="1545" width="3.7109375" style="261" customWidth="1"/>
    <col min="1546" max="1548" width="13" style="261" customWidth="1"/>
    <col min="1549" max="1554" width="9.140625" style="261" customWidth="1"/>
    <col min="1555" max="1800" width="11.42578125" style="261"/>
    <col min="1801" max="1801" width="3.7109375" style="261" customWidth="1"/>
    <col min="1802" max="1804" width="13" style="261" customWidth="1"/>
    <col min="1805" max="1810" width="9.140625" style="261" customWidth="1"/>
    <col min="1811" max="2056" width="11.42578125" style="261"/>
    <col min="2057" max="2057" width="3.7109375" style="261" customWidth="1"/>
    <col min="2058" max="2060" width="13" style="261" customWidth="1"/>
    <col min="2061" max="2066" width="9.140625" style="261" customWidth="1"/>
    <col min="2067" max="2312" width="11.42578125" style="261"/>
    <col min="2313" max="2313" width="3.7109375" style="261" customWidth="1"/>
    <col min="2314" max="2316" width="13" style="261" customWidth="1"/>
    <col min="2317" max="2322" width="9.140625" style="261" customWidth="1"/>
    <col min="2323" max="2568" width="11.42578125" style="261"/>
    <col min="2569" max="2569" width="3.7109375" style="261" customWidth="1"/>
    <col min="2570" max="2572" width="13" style="261" customWidth="1"/>
    <col min="2573" max="2578" width="9.140625" style="261" customWidth="1"/>
    <col min="2579" max="2824" width="11.42578125" style="261"/>
    <col min="2825" max="2825" width="3.7109375" style="261" customWidth="1"/>
    <col min="2826" max="2828" width="13" style="261" customWidth="1"/>
    <col min="2829" max="2834" width="9.140625" style="261" customWidth="1"/>
    <col min="2835" max="3080" width="11.42578125" style="261"/>
    <col min="3081" max="3081" width="3.7109375" style="261" customWidth="1"/>
    <col min="3082" max="3084" width="13" style="261" customWidth="1"/>
    <col min="3085" max="3090" width="9.140625" style="261" customWidth="1"/>
    <col min="3091" max="3336" width="11.42578125" style="261"/>
    <col min="3337" max="3337" width="3.7109375" style="261" customWidth="1"/>
    <col min="3338" max="3340" width="13" style="261" customWidth="1"/>
    <col min="3341" max="3346" width="9.140625" style="261" customWidth="1"/>
    <col min="3347" max="3592" width="11.42578125" style="261"/>
    <col min="3593" max="3593" width="3.7109375" style="261" customWidth="1"/>
    <col min="3594" max="3596" width="13" style="261" customWidth="1"/>
    <col min="3597" max="3602" width="9.140625" style="261" customWidth="1"/>
    <col min="3603" max="3848" width="11.42578125" style="261"/>
    <col min="3849" max="3849" width="3.7109375" style="261" customWidth="1"/>
    <col min="3850" max="3852" width="13" style="261" customWidth="1"/>
    <col min="3853" max="3858" width="9.140625" style="261" customWidth="1"/>
    <col min="3859" max="4104" width="11.42578125" style="261"/>
    <col min="4105" max="4105" width="3.7109375" style="261" customWidth="1"/>
    <col min="4106" max="4108" width="13" style="261" customWidth="1"/>
    <col min="4109" max="4114" width="9.140625" style="261" customWidth="1"/>
    <col min="4115" max="4360" width="11.42578125" style="261"/>
    <col min="4361" max="4361" width="3.7109375" style="261" customWidth="1"/>
    <col min="4362" max="4364" width="13" style="261" customWidth="1"/>
    <col min="4365" max="4370" width="9.140625" style="261" customWidth="1"/>
    <col min="4371" max="4616" width="11.42578125" style="261"/>
    <col min="4617" max="4617" width="3.7109375" style="261" customWidth="1"/>
    <col min="4618" max="4620" width="13" style="261" customWidth="1"/>
    <col min="4621" max="4626" width="9.140625" style="261" customWidth="1"/>
    <col min="4627" max="4872" width="11.42578125" style="261"/>
    <col min="4873" max="4873" width="3.7109375" style="261" customWidth="1"/>
    <col min="4874" max="4876" width="13" style="261" customWidth="1"/>
    <col min="4877" max="4882" width="9.140625" style="261" customWidth="1"/>
    <col min="4883" max="5128" width="11.42578125" style="261"/>
    <col min="5129" max="5129" width="3.7109375" style="261" customWidth="1"/>
    <col min="5130" max="5132" width="13" style="261" customWidth="1"/>
    <col min="5133" max="5138" width="9.140625" style="261" customWidth="1"/>
    <col min="5139" max="5384" width="11.42578125" style="261"/>
    <col min="5385" max="5385" width="3.7109375" style="261" customWidth="1"/>
    <col min="5386" max="5388" width="13" style="261" customWidth="1"/>
    <col min="5389" max="5394" width="9.140625" style="261" customWidth="1"/>
    <col min="5395" max="5640" width="11.42578125" style="261"/>
    <col min="5641" max="5641" width="3.7109375" style="261" customWidth="1"/>
    <col min="5642" max="5644" width="13" style="261" customWidth="1"/>
    <col min="5645" max="5650" width="9.140625" style="261" customWidth="1"/>
    <col min="5651" max="5896" width="11.42578125" style="261"/>
    <col min="5897" max="5897" width="3.7109375" style="261" customWidth="1"/>
    <col min="5898" max="5900" width="13" style="261" customWidth="1"/>
    <col min="5901" max="5906" width="9.140625" style="261" customWidth="1"/>
    <col min="5907" max="6152" width="11.42578125" style="261"/>
    <col min="6153" max="6153" width="3.7109375" style="261" customWidth="1"/>
    <col min="6154" max="6156" width="13" style="261" customWidth="1"/>
    <col min="6157" max="6162" width="9.140625" style="261" customWidth="1"/>
    <col min="6163" max="6408" width="11.42578125" style="261"/>
    <col min="6409" max="6409" width="3.7109375" style="261" customWidth="1"/>
    <col min="6410" max="6412" width="13" style="261" customWidth="1"/>
    <col min="6413" max="6418" width="9.140625" style="261" customWidth="1"/>
    <col min="6419" max="6664" width="11.42578125" style="261"/>
    <col min="6665" max="6665" width="3.7109375" style="261" customWidth="1"/>
    <col min="6666" max="6668" width="13" style="261" customWidth="1"/>
    <col min="6669" max="6674" width="9.140625" style="261" customWidth="1"/>
    <col min="6675" max="6920" width="11.42578125" style="261"/>
    <col min="6921" max="6921" width="3.7109375" style="261" customWidth="1"/>
    <col min="6922" max="6924" width="13" style="261" customWidth="1"/>
    <col min="6925" max="6930" width="9.140625" style="261" customWidth="1"/>
    <col min="6931" max="7176" width="11.42578125" style="261"/>
    <col min="7177" max="7177" width="3.7109375" style="261" customWidth="1"/>
    <col min="7178" max="7180" width="13" style="261" customWidth="1"/>
    <col min="7181" max="7186" width="9.140625" style="261" customWidth="1"/>
    <col min="7187" max="7432" width="11.42578125" style="261"/>
    <col min="7433" max="7433" width="3.7109375" style="261" customWidth="1"/>
    <col min="7434" max="7436" width="13" style="261" customWidth="1"/>
    <col min="7437" max="7442" width="9.140625" style="261" customWidth="1"/>
    <col min="7443" max="7688" width="11.42578125" style="261"/>
    <col min="7689" max="7689" width="3.7109375" style="261" customWidth="1"/>
    <col min="7690" max="7692" width="13" style="261" customWidth="1"/>
    <col min="7693" max="7698" width="9.140625" style="261" customWidth="1"/>
    <col min="7699" max="7944" width="11.42578125" style="261"/>
    <col min="7945" max="7945" width="3.7109375" style="261" customWidth="1"/>
    <col min="7946" max="7948" width="13" style="261" customWidth="1"/>
    <col min="7949" max="7954" width="9.140625" style="261" customWidth="1"/>
    <col min="7955" max="8200" width="11.42578125" style="261"/>
    <col min="8201" max="8201" width="3.7109375" style="261" customWidth="1"/>
    <col min="8202" max="8204" width="13" style="261" customWidth="1"/>
    <col min="8205" max="8210" width="9.140625" style="261" customWidth="1"/>
    <col min="8211" max="8456" width="11.42578125" style="261"/>
    <col min="8457" max="8457" width="3.7109375" style="261" customWidth="1"/>
    <col min="8458" max="8460" width="13" style="261" customWidth="1"/>
    <col min="8461" max="8466" width="9.140625" style="261" customWidth="1"/>
    <col min="8467" max="8712" width="11.42578125" style="261"/>
    <col min="8713" max="8713" width="3.7109375" style="261" customWidth="1"/>
    <col min="8714" max="8716" width="13" style="261" customWidth="1"/>
    <col min="8717" max="8722" width="9.140625" style="261" customWidth="1"/>
    <col min="8723" max="8968" width="11.42578125" style="261"/>
    <col min="8969" max="8969" width="3.7109375" style="261" customWidth="1"/>
    <col min="8970" max="8972" width="13" style="261" customWidth="1"/>
    <col min="8973" max="8978" width="9.140625" style="261" customWidth="1"/>
    <col min="8979" max="9224" width="11.42578125" style="261"/>
    <col min="9225" max="9225" width="3.7109375" style="261" customWidth="1"/>
    <col min="9226" max="9228" width="13" style="261" customWidth="1"/>
    <col min="9229" max="9234" width="9.140625" style="261" customWidth="1"/>
    <col min="9235" max="9480" width="11.42578125" style="261"/>
    <col min="9481" max="9481" width="3.7109375" style="261" customWidth="1"/>
    <col min="9482" max="9484" width="13" style="261" customWidth="1"/>
    <col min="9485" max="9490" width="9.140625" style="261" customWidth="1"/>
    <col min="9491" max="9736" width="11.42578125" style="261"/>
    <col min="9737" max="9737" width="3.7109375" style="261" customWidth="1"/>
    <col min="9738" max="9740" width="13" style="261" customWidth="1"/>
    <col min="9741" max="9746" width="9.140625" style="261" customWidth="1"/>
    <col min="9747" max="9992" width="11.42578125" style="261"/>
    <col min="9993" max="9993" width="3.7109375" style="261" customWidth="1"/>
    <col min="9994" max="9996" width="13" style="261" customWidth="1"/>
    <col min="9997" max="10002" width="9.140625" style="261" customWidth="1"/>
    <col min="10003" max="10248" width="11.42578125" style="261"/>
    <col min="10249" max="10249" width="3.7109375" style="261" customWidth="1"/>
    <col min="10250" max="10252" width="13" style="261" customWidth="1"/>
    <col min="10253" max="10258" width="9.140625" style="261" customWidth="1"/>
    <col min="10259" max="10504" width="11.42578125" style="261"/>
    <col min="10505" max="10505" width="3.7109375" style="261" customWidth="1"/>
    <col min="10506" max="10508" width="13" style="261" customWidth="1"/>
    <col min="10509" max="10514" width="9.140625" style="261" customWidth="1"/>
    <col min="10515" max="10760" width="11.42578125" style="261"/>
    <col min="10761" max="10761" width="3.7109375" style="261" customWidth="1"/>
    <col min="10762" max="10764" width="13" style="261" customWidth="1"/>
    <col min="10765" max="10770" width="9.140625" style="261" customWidth="1"/>
    <col min="10771" max="11016" width="11.42578125" style="261"/>
    <col min="11017" max="11017" width="3.7109375" style="261" customWidth="1"/>
    <col min="11018" max="11020" width="13" style="261" customWidth="1"/>
    <col min="11021" max="11026" width="9.140625" style="261" customWidth="1"/>
    <col min="11027" max="11272" width="11.42578125" style="261"/>
    <col min="11273" max="11273" width="3.7109375" style="261" customWidth="1"/>
    <col min="11274" max="11276" width="13" style="261" customWidth="1"/>
    <col min="11277" max="11282" width="9.140625" style="261" customWidth="1"/>
    <col min="11283" max="11528" width="11.42578125" style="261"/>
    <col min="11529" max="11529" width="3.7109375" style="261" customWidth="1"/>
    <col min="11530" max="11532" width="13" style="261" customWidth="1"/>
    <col min="11533" max="11538" width="9.140625" style="261" customWidth="1"/>
    <col min="11539" max="11784" width="11.42578125" style="261"/>
    <col min="11785" max="11785" width="3.7109375" style="261" customWidth="1"/>
    <col min="11786" max="11788" width="13" style="261" customWidth="1"/>
    <col min="11789" max="11794" width="9.140625" style="261" customWidth="1"/>
    <col min="11795" max="12040" width="11.42578125" style="261"/>
    <col min="12041" max="12041" width="3.7109375" style="261" customWidth="1"/>
    <col min="12042" max="12044" width="13" style="261" customWidth="1"/>
    <col min="12045" max="12050" width="9.140625" style="261" customWidth="1"/>
    <col min="12051" max="12296" width="11.42578125" style="261"/>
    <col min="12297" max="12297" width="3.7109375" style="261" customWidth="1"/>
    <col min="12298" max="12300" width="13" style="261" customWidth="1"/>
    <col min="12301" max="12306" width="9.140625" style="261" customWidth="1"/>
    <col min="12307" max="12552" width="11.42578125" style="261"/>
    <col min="12553" max="12553" width="3.7109375" style="261" customWidth="1"/>
    <col min="12554" max="12556" width="13" style="261" customWidth="1"/>
    <col min="12557" max="12562" width="9.140625" style="261" customWidth="1"/>
    <col min="12563" max="12808" width="11.42578125" style="261"/>
    <col min="12809" max="12809" width="3.7109375" style="261" customWidth="1"/>
    <col min="12810" max="12812" width="13" style="261" customWidth="1"/>
    <col min="12813" max="12818" width="9.140625" style="261" customWidth="1"/>
    <col min="12819" max="13064" width="11.42578125" style="261"/>
    <col min="13065" max="13065" width="3.7109375" style="261" customWidth="1"/>
    <col min="13066" max="13068" width="13" style="261" customWidth="1"/>
    <col min="13069" max="13074" width="9.140625" style="261" customWidth="1"/>
    <col min="13075" max="13320" width="11.42578125" style="261"/>
    <col min="13321" max="13321" width="3.7109375" style="261" customWidth="1"/>
    <col min="13322" max="13324" width="13" style="261" customWidth="1"/>
    <col min="13325" max="13330" width="9.140625" style="261" customWidth="1"/>
    <col min="13331" max="13576" width="11.42578125" style="261"/>
    <col min="13577" max="13577" width="3.7109375" style="261" customWidth="1"/>
    <col min="13578" max="13580" width="13" style="261" customWidth="1"/>
    <col min="13581" max="13586" width="9.140625" style="261" customWidth="1"/>
    <col min="13587" max="13832" width="11.42578125" style="261"/>
    <col min="13833" max="13833" width="3.7109375" style="261" customWidth="1"/>
    <col min="13834" max="13836" width="13" style="261" customWidth="1"/>
    <col min="13837" max="13842" width="9.140625" style="261" customWidth="1"/>
    <col min="13843" max="14088" width="11.42578125" style="261"/>
    <col min="14089" max="14089" width="3.7109375" style="261" customWidth="1"/>
    <col min="14090" max="14092" width="13" style="261" customWidth="1"/>
    <col min="14093" max="14098" width="9.140625" style="261" customWidth="1"/>
    <col min="14099" max="14344" width="11.42578125" style="261"/>
    <col min="14345" max="14345" width="3.7109375" style="261" customWidth="1"/>
    <col min="14346" max="14348" width="13" style="261" customWidth="1"/>
    <col min="14349" max="14354" width="9.140625" style="261" customWidth="1"/>
    <col min="14355" max="14600" width="11.42578125" style="261"/>
    <col min="14601" max="14601" width="3.7109375" style="261" customWidth="1"/>
    <col min="14602" max="14604" width="13" style="261" customWidth="1"/>
    <col min="14605" max="14610" width="9.140625" style="261" customWidth="1"/>
    <col min="14611" max="14856" width="11.42578125" style="261"/>
    <col min="14857" max="14857" width="3.7109375" style="261" customWidth="1"/>
    <col min="14858" max="14860" width="13" style="261" customWidth="1"/>
    <col min="14861" max="14866" width="9.140625" style="261" customWidth="1"/>
    <col min="14867" max="15112" width="11.42578125" style="261"/>
    <col min="15113" max="15113" width="3.7109375" style="261" customWidth="1"/>
    <col min="15114" max="15116" width="13" style="261" customWidth="1"/>
    <col min="15117" max="15122" width="9.140625" style="261" customWidth="1"/>
    <col min="15123" max="15368" width="11.42578125" style="261"/>
    <col min="15369" max="15369" width="3.7109375" style="261" customWidth="1"/>
    <col min="15370" max="15372" width="13" style="261" customWidth="1"/>
    <col min="15373" max="15378" width="9.140625" style="261" customWidth="1"/>
    <col min="15379" max="15624" width="11.42578125" style="261"/>
    <col min="15625" max="15625" width="3.7109375" style="261" customWidth="1"/>
    <col min="15626" max="15628" width="13" style="261" customWidth="1"/>
    <col min="15629" max="15634" width="9.140625" style="261" customWidth="1"/>
    <col min="15635" max="15880" width="11.42578125" style="261"/>
    <col min="15881" max="15881" width="3.7109375" style="261" customWidth="1"/>
    <col min="15882" max="15884" width="13" style="261" customWidth="1"/>
    <col min="15885" max="15890" width="9.140625" style="261" customWidth="1"/>
    <col min="15891" max="16136" width="11.42578125" style="261"/>
    <col min="16137" max="16137" width="3.7109375" style="261" customWidth="1"/>
    <col min="16138" max="16140" width="13" style="261" customWidth="1"/>
    <col min="16141" max="16146" width="9.140625" style="261" customWidth="1"/>
    <col min="16147" max="16384" width="11.42578125" style="261"/>
  </cols>
  <sheetData>
    <row r="2" spans="1:12">
      <c r="A2" s="266" t="s">
        <v>986</v>
      </c>
      <c r="B2" s="266"/>
      <c r="C2" s="266"/>
      <c r="D2" s="266"/>
      <c r="E2" s="266"/>
      <c r="F2" s="266"/>
      <c r="G2" s="266"/>
      <c r="H2" s="326"/>
      <c r="J2" s="279"/>
      <c r="L2" s="280" t="s">
        <v>948</v>
      </c>
    </row>
    <row r="3" spans="1:12">
      <c r="A3" s="266" t="s">
        <v>949</v>
      </c>
      <c r="B3" s="266"/>
      <c r="C3" s="266"/>
      <c r="D3" s="266"/>
      <c r="E3" s="266"/>
      <c r="F3" s="266"/>
      <c r="G3" s="266"/>
      <c r="H3" s="326"/>
      <c r="J3" s="279" t="s">
        <v>950</v>
      </c>
      <c r="K3" s="328"/>
      <c r="L3" s="328"/>
    </row>
    <row r="4" spans="1:12">
      <c r="A4" s="266" t="s">
        <v>987</v>
      </c>
      <c r="B4" s="266"/>
      <c r="C4" s="266"/>
      <c r="D4" s="266"/>
      <c r="E4" s="266"/>
      <c r="F4" s="266"/>
      <c r="G4" s="266"/>
      <c r="H4" s="326"/>
      <c r="J4" s="270" t="s">
        <v>952</v>
      </c>
      <c r="K4" s="285">
        <f>SUM(K5:K10)</f>
        <v>214325</v>
      </c>
      <c r="L4" s="285">
        <f>SUM(L5:L10)</f>
        <v>99.999999999999986</v>
      </c>
    </row>
    <row r="5" spans="1:12" ht="16.5" customHeight="1">
      <c r="J5" s="236" t="s">
        <v>988</v>
      </c>
      <c r="K5" s="329">
        <f>'16'!D10</f>
        <v>128416</v>
      </c>
      <c r="L5" s="330">
        <f t="shared" ref="L5:L10" si="0">K5/$K$4*100</f>
        <v>59.916481978303985</v>
      </c>
    </row>
    <row r="6" spans="1:12" ht="10.5" customHeight="1">
      <c r="J6" s="236" t="s">
        <v>978</v>
      </c>
      <c r="K6" s="329">
        <f>'16'!C10</f>
        <v>76851</v>
      </c>
      <c r="L6" s="330">
        <f t="shared" si="0"/>
        <v>35.857226175201212</v>
      </c>
    </row>
    <row r="7" spans="1:12" ht="10.5" customHeight="1">
      <c r="E7" s="288" t="s">
        <v>955</v>
      </c>
      <c r="J7" s="236" t="s">
        <v>983</v>
      </c>
      <c r="K7" s="329">
        <f>'16'!H10</f>
        <v>3789</v>
      </c>
      <c r="L7" s="330">
        <f t="shared" si="0"/>
        <v>1.7678758894202729</v>
      </c>
    </row>
    <row r="8" spans="1:12" ht="10.5" customHeight="1">
      <c r="J8" s="236" t="s">
        <v>981</v>
      </c>
      <c r="K8" s="329">
        <f>'16'!F10</f>
        <v>4189</v>
      </c>
      <c r="L8" s="330">
        <f t="shared" si="0"/>
        <v>1.9545083401376415</v>
      </c>
    </row>
    <row r="9" spans="1:12" ht="10.5" customHeight="1">
      <c r="J9" s="236" t="s">
        <v>980</v>
      </c>
      <c r="K9" s="329">
        <f>'16'!E10</f>
        <v>1037</v>
      </c>
      <c r="L9" s="330">
        <f t="shared" si="0"/>
        <v>0.48384462848477777</v>
      </c>
    </row>
    <row r="10" spans="1:12" ht="10.5" customHeight="1">
      <c r="J10" s="236" t="s">
        <v>982</v>
      </c>
      <c r="K10" s="329">
        <f>'16'!G10</f>
        <v>43</v>
      </c>
      <c r="L10" s="330">
        <f t="shared" si="0"/>
        <v>2.0062988452117111E-2</v>
      </c>
    </row>
    <row r="29" spans="1:8" ht="12.75" customHeight="1">
      <c r="A29" s="498" t="s">
        <v>989</v>
      </c>
      <c r="B29" s="498"/>
      <c r="C29" s="331"/>
      <c r="D29" s="331"/>
      <c r="E29" s="331"/>
      <c r="F29" s="331"/>
      <c r="G29" s="331"/>
      <c r="H29" s="332"/>
    </row>
  </sheetData>
  <mergeCells count="1">
    <mergeCell ref="A29:B29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3" orientation="landscape" useFirstPageNumber="1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5C1C0-7CFE-4136-9819-033ACAEC13BC}">
  <dimension ref="A2:E45"/>
  <sheetViews>
    <sheetView zoomScaleNormal="100" workbookViewId="0"/>
  </sheetViews>
  <sheetFormatPr baseColWidth="10" defaultRowHeight="11.25"/>
  <cols>
    <col min="1" max="1" width="15.7109375" style="59" customWidth="1"/>
    <col min="2" max="5" width="15.85546875" style="59" customWidth="1"/>
    <col min="6" max="245" width="11.42578125" style="59"/>
    <col min="246" max="246" width="15.7109375" style="59" customWidth="1"/>
    <col min="247" max="247" width="11.5703125" style="59" bestFit="1" customWidth="1"/>
    <col min="248" max="251" width="10.42578125" style="59" bestFit="1" customWidth="1"/>
    <col min="252" max="253" width="10.7109375" style="59" customWidth="1"/>
    <col min="254" max="501" width="11.42578125" style="59"/>
    <col min="502" max="502" width="15.7109375" style="59" customWidth="1"/>
    <col min="503" max="503" width="11.5703125" style="59" bestFit="1" customWidth="1"/>
    <col min="504" max="507" width="10.42578125" style="59" bestFit="1" customWidth="1"/>
    <col min="508" max="509" width="10.7109375" style="59" customWidth="1"/>
    <col min="510" max="757" width="11.42578125" style="59"/>
    <col min="758" max="758" width="15.7109375" style="59" customWidth="1"/>
    <col min="759" max="759" width="11.5703125" style="59" bestFit="1" customWidth="1"/>
    <col min="760" max="763" width="10.42578125" style="59" bestFit="1" customWidth="1"/>
    <col min="764" max="765" width="10.7109375" style="59" customWidth="1"/>
    <col min="766" max="1013" width="11.42578125" style="59"/>
    <col min="1014" max="1014" width="15.7109375" style="59" customWidth="1"/>
    <col min="1015" max="1015" width="11.5703125" style="59" bestFit="1" customWidth="1"/>
    <col min="1016" max="1019" width="10.42578125" style="59" bestFit="1" customWidth="1"/>
    <col min="1020" max="1021" width="10.7109375" style="59" customWidth="1"/>
    <col min="1022" max="1269" width="11.42578125" style="59"/>
    <col min="1270" max="1270" width="15.7109375" style="59" customWidth="1"/>
    <col min="1271" max="1271" width="11.5703125" style="59" bestFit="1" customWidth="1"/>
    <col min="1272" max="1275" width="10.42578125" style="59" bestFit="1" customWidth="1"/>
    <col min="1276" max="1277" width="10.7109375" style="59" customWidth="1"/>
    <col min="1278" max="1525" width="11.42578125" style="59"/>
    <col min="1526" max="1526" width="15.7109375" style="59" customWidth="1"/>
    <col min="1527" max="1527" width="11.5703125" style="59" bestFit="1" customWidth="1"/>
    <col min="1528" max="1531" width="10.42578125" style="59" bestFit="1" customWidth="1"/>
    <col min="1532" max="1533" width="10.7109375" style="59" customWidth="1"/>
    <col min="1534" max="1781" width="11.42578125" style="59"/>
    <col min="1782" max="1782" width="15.7109375" style="59" customWidth="1"/>
    <col min="1783" max="1783" width="11.5703125" style="59" bestFit="1" customWidth="1"/>
    <col min="1784" max="1787" width="10.42578125" style="59" bestFit="1" customWidth="1"/>
    <col min="1788" max="1789" width="10.7109375" style="59" customWidth="1"/>
    <col min="1790" max="2037" width="11.42578125" style="59"/>
    <col min="2038" max="2038" width="15.7109375" style="59" customWidth="1"/>
    <col min="2039" max="2039" width="11.5703125" style="59" bestFit="1" customWidth="1"/>
    <col min="2040" max="2043" width="10.42578125" style="59" bestFit="1" customWidth="1"/>
    <col min="2044" max="2045" width="10.7109375" style="59" customWidth="1"/>
    <col min="2046" max="2293" width="11.42578125" style="59"/>
    <col min="2294" max="2294" width="15.7109375" style="59" customWidth="1"/>
    <col min="2295" max="2295" width="11.5703125" style="59" bestFit="1" customWidth="1"/>
    <col min="2296" max="2299" width="10.42578125" style="59" bestFit="1" customWidth="1"/>
    <col min="2300" max="2301" width="10.7109375" style="59" customWidth="1"/>
    <col min="2302" max="2549" width="11.42578125" style="59"/>
    <col min="2550" max="2550" width="15.7109375" style="59" customWidth="1"/>
    <col min="2551" max="2551" width="11.5703125" style="59" bestFit="1" customWidth="1"/>
    <col min="2552" max="2555" width="10.42578125" style="59" bestFit="1" customWidth="1"/>
    <col min="2556" max="2557" width="10.7109375" style="59" customWidth="1"/>
    <col min="2558" max="2805" width="11.42578125" style="59"/>
    <col min="2806" max="2806" width="15.7109375" style="59" customWidth="1"/>
    <col min="2807" max="2807" width="11.5703125" style="59" bestFit="1" customWidth="1"/>
    <col min="2808" max="2811" width="10.42578125" style="59" bestFit="1" customWidth="1"/>
    <col min="2812" max="2813" width="10.7109375" style="59" customWidth="1"/>
    <col min="2814" max="3061" width="11.42578125" style="59"/>
    <col min="3062" max="3062" width="15.7109375" style="59" customWidth="1"/>
    <col min="3063" max="3063" width="11.5703125" style="59" bestFit="1" customWidth="1"/>
    <col min="3064" max="3067" width="10.42578125" style="59" bestFit="1" customWidth="1"/>
    <col min="3068" max="3069" width="10.7109375" style="59" customWidth="1"/>
    <col min="3070" max="3317" width="11.42578125" style="59"/>
    <col min="3318" max="3318" width="15.7109375" style="59" customWidth="1"/>
    <col min="3319" max="3319" width="11.5703125" style="59" bestFit="1" customWidth="1"/>
    <col min="3320" max="3323" width="10.42578125" style="59" bestFit="1" customWidth="1"/>
    <col min="3324" max="3325" width="10.7109375" style="59" customWidth="1"/>
    <col min="3326" max="3573" width="11.42578125" style="59"/>
    <col min="3574" max="3574" width="15.7109375" style="59" customWidth="1"/>
    <col min="3575" max="3575" width="11.5703125" style="59" bestFit="1" customWidth="1"/>
    <col min="3576" max="3579" width="10.42578125" style="59" bestFit="1" customWidth="1"/>
    <col min="3580" max="3581" width="10.7109375" style="59" customWidth="1"/>
    <col min="3582" max="3829" width="11.42578125" style="59"/>
    <col min="3830" max="3830" width="15.7109375" style="59" customWidth="1"/>
    <col min="3831" max="3831" width="11.5703125" style="59" bestFit="1" customWidth="1"/>
    <col min="3832" max="3835" width="10.42578125" style="59" bestFit="1" customWidth="1"/>
    <col min="3836" max="3837" width="10.7109375" style="59" customWidth="1"/>
    <col min="3838" max="4085" width="11.42578125" style="59"/>
    <col min="4086" max="4086" width="15.7109375" style="59" customWidth="1"/>
    <col min="4087" max="4087" width="11.5703125" style="59" bestFit="1" customWidth="1"/>
    <col min="4088" max="4091" width="10.42578125" style="59" bestFit="1" customWidth="1"/>
    <col min="4092" max="4093" width="10.7109375" style="59" customWidth="1"/>
    <col min="4094" max="4341" width="11.42578125" style="59"/>
    <col min="4342" max="4342" width="15.7109375" style="59" customWidth="1"/>
    <col min="4343" max="4343" width="11.5703125" style="59" bestFit="1" customWidth="1"/>
    <col min="4344" max="4347" width="10.42578125" style="59" bestFit="1" customWidth="1"/>
    <col min="4348" max="4349" width="10.7109375" style="59" customWidth="1"/>
    <col min="4350" max="4597" width="11.42578125" style="59"/>
    <col min="4598" max="4598" width="15.7109375" style="59" customWidth="1"/>
    <col min="4599" max="4599" width="11.5703125" style="59" bestFit="1" customWidth="1"/>
    <col min="4600" max="4603" width="10.42578125" style="59" bestFit="1" customWidth="1"/>
    <col min="4604" max="4605" width="10.7109375" style="59" customWidth="1"/>
    <col min="4606" max="4853" width="11.42578125" style="59"/>
    <col min="4854" max="4854" width="15.7109375" style="59" customWidth="1"/>
    <col min="4855" max="4855" width="11.5703125" style="59" bestFit="1" customWidth="1"/>
    <col min="4856" max="4859" width="10.42578125" style="59" bestFit="1" customWidth="1"/>
    <col min="4860" max="4861" width="10.7109375" style="59" customWidth="1"/>
    <col min="4862" max="5109" width="11.42578125" style="59"/>
    <col min="5110" max="5110" width="15.7109375" style="59" customWidth="1"/>
    <col min="5111" max="5111" width="11.5703125" style="59" bestFit="1" customWidth="1"/>
    <col min="5112" max="5115" width="10.42578125" style="59" bestFit="1" customWidth="1"/>
    <col min="5116" max="5117" width="10.7109375" style="59" customWidth="1"/>
    <col min="5118" max="5365" width="11.42578125" style="59"/>
    <col min="5366" max="5366" width="15.7109375" style="59" customWidth="1"/>
    <col min="5367" max="5367" width="11.5703125" style="59" bestFit="1" customWidth="1"/>
    <col min="5368" max="5371" width="10.42578125" style="59" bestFit="1" customWidth="1"/>
    <col min="5372" max="5373" width="10.7109375" style="59" customWidth="1"/>
    <col min="5374" max="5621" width="11.42578125" style="59"/>
    <col min="5622" max="5622" width="15.7109375" style="59" customWidth="1"/>
    <col min="5623" max="5623" width="11.5703125" style="59" bestFit="1" customWidth="1"/>
    <col min="5624" max="5627" width="10.42578125" style="59" bestFit="1" customWidth="1"/>
    <col min="5628" max="5629" width="10.7109375" style="59" customWidth="1"/>
    <col min="5630" max="5877" width="11.42578125" style="59"/>
    <col min="5878" max="5878" width="15.7109375" style="59" customWidth="1"/>
    <col min="5879" max="5879" width="11.5703125" style="59" bestFit="1" customWidth="1"/>
    <col min="5880" max="5883" width="10.42578125" style="59" bestFit="1" customWidth="1"/>
    <col min="5884" max="5885" width="10.7109375" style="59" customWidth="1"/>
    <col min="5886" max="6133" width="11.42578125" style="59"/>
    <col min="6134" max="6134" width="15.7109375" style="59" customWidth="1"/>
    <col min="6135" max="6135" width="11.5703125" style="59" bestFit="1" customWidth="1"/>
    <col min="6136" max="6139" width="10.42578125" style="59" bestFit="1" customWidth="1"/>
    <col min="6140" max="6141" width="10.7109375" style="59" customWidth="1"/>
    <col min="6142" max="6389" width="11.42578125" style="59"/>
    <col min="6390" max="6390" width="15.7109375" style="59" customWidth="1"/>
    <col min="6391" max="6391" width="11.5703125" style="59" bestFit="1" customWidth="1"/>
    <col min="6392" max="6395" width="10.42578125" style="59" bestFit="1" customWidth="1"/>
    <col min="6396" max="6397" width="10.7109375" style="59" customWidth="1"/>
    <col min="6398" max="6645" width="11.42578125" style="59"/>
    <col min="6646" max="6646" width="15.7109375" style="59" customWidth="1"/>
    <col min="6647" max="6647" width="11.5703125" style="59" bestFit="1" customWidth="1"/>
    <col min="6648" max="6651" width="10.42578125" style="59" bestFit="1" customWidth="1"/>
    <col min="6652" max="6653" width="10.7109375" style="59" customWidth="1"/>
    <col min="6654" max="6901" width="11.42578125" style="59"/>
    <col min="6902" max="6902" width="15.7109375" style="59" customWidth="1"/>
    <col min="6903" max="6903" width="11.5703125" style="59" bestFit="1" customWidth="1"/>
    <col min="6904" max="6907" width="10.42578125" style="59" bestFit="1" customWidth="1"/>
    <col min="6908" max="6909" width="10.7109375" style="59" customWidth="1"/>
    <col min="6910" max="7157" width="11.42578125" style="59"/>
    <col min="7158" max="7158" width="15.7109375" style="59" customWidth="1"/>
    <col min="7159" max="7159" width="11.5703125" style="59" bestFit="1" customWidth="1"/>
    <col min="7160" max="7163" width="10.42578125" style="59" bestFit="1" customWidth="1"/>
    <col min="7164" max="7165" width="10.7109375" style="59" customWidth="1"/>
    <col min="7166" max="7413" width="11.42578125" style="59"/>
    <col min="7414" max="7414" width="15.7109375" style="59" customWidth="1"/>
    <col min="7415" max="7415" width="11.5703125" style="59" bestFit="1" customWidth="1"/>
    <col min="7416" max="7419" width="10.42578125" style="59" bestFit="1" customWidth="1"/>
    <col min="7420" max="7421" width="10.7109375" style="59" customWidth="1"/>
    <col min="7422" max="7669" width="11.42578125" style="59"/>
    <col min="7670" max="7670" width="15.7109375" style="59" customWidth="1"/>
    <col min="7671" max="7671" width="11.5703125" style="59" bestFit="1" customWidth="1"/>
    <col min="7672" max="7675" width="10.42578125" style="59" bestFit="1" customWidth="1"/>
    <col min="7676" max="7677" width="10.7109375" style="59" customWidth="1"/>
    <col min="7678" max="7925" width="11.42578125" style="59"/>
    <col min="7926" max="7926" width="15.7109375" style="59" customWidth="1"/>
    <col min="7927" max="7927" width="11.5703125" style="59" bestFit="1" customWidth="1"/>
    <col min="7928" max="7931" width="10.42578125" style="59" bestFit="1" customWidth="1"/>
    <col min="7932" max="7933" width="10.7109375" style="59" customWidth="1"/>
    <col min="7934" max="8181" width="11.42578125" style="59"/>
    <col min="8182" max="8182" width="15.7109375" style="59" customWidth="1"/>
    <col min="8183" max="8183" width="11.5703125" style="59" bestFit="1" customWidth="1"/>
    <col min="8184" max="8187" width="10.42578125" style="59" bestFit="1" customWidth="1"/>
    <col min="8188" max="8189" width="10.7109375" style="59" customWidth="1"/>
    <col min="8190" max="8437" width="11.42578125" style="59"/>
    <col min="8438" max="8438" width="15.7109375" style="59" customWidth="1"/>
    <col min="8439" max="8439" width="11.5703125" style="59" bestFit="1" customWidth="1"/>
    <col min="8440" max="8443" width="10.42578125" style="59" bestFit="1" customWidth="1"/>
    <col min="8444" max="8445" width="10.7109375" style="59" customWidth="1"/>
    <col min="8446" max="8693" width="11.42578125" style="59"/>
    <col min="8694" max="8694" width="15.7109375" style="59" customWidth="1"/>
    <col min="8695" max="8695" width="11.5703125" style="59" bestFit="1" customWidth="1"/>
    <col min="8696" max="8699" width="10.42578125" style="59" bestFit="1" customWidth="1"/>
    <col min="8700" max="8701" width="10.7109375" style="59" customWidth="1"/>
    <col min="8702" max="8949" width="11.42578125" style="59"/>
    <col min="8950" max="8950" width="15.7109375" style="59" customWidth="1"/>
    <col min="8951" max="8951" width="11.5703125" style="59" bestFit="1" customWidth="1"/>
    <col min="8952" max="8955" width="10.42578125" style="59" bestFit="1" customWidth="1"/>
    <col min="8956" max="8957" width="10.7109375" style="59" customWidth="1"/>
    <col min="8958" max="9205" width="11.42578125" style="59"/>
    <col min="9206" max="9206" width="15.7109375" style="59" customWidth="1"/>
    <col min="9207" max="9207" width="11.5703125" style="59" bestFit="1" customWidth="1"/>
    <col min="9208" max="9211" width="10.42578125" style="59" bestFit="1" customWidth="1"/>
    <col min="9212" max="9213" width="10.7109375" style="59" customWidth="1"/>
    <col min="9214" max="9461" width="11.42578125" style="59"/>
    <col min="9462" max="9462" width="15.7109375" style="59" customWidth="1"/>
    <col min="9463" max="9463" width="11.5703125" style="59" bestFit="1" customWidth="1"/>
    <col min="9464" max="9467" width="10.42578125" style="59" bestFit="1" customWidth="1"/>
    <col min="9468" max="9469" width="10.7109375" style="59" customWidth="1"/>
    <col min="9470" max="9717" width="11.42578125" style="59"/>
    <col min="9718" max="9718" width="15.7109375" style="59" customWidth="1"/>
    <col min="9719" max="9719" width="11.5703125" style="59" bestFit="1" customWidth="1"/>
    <col min="9720" max="9723" width="10.42578125" style="59" bestFit="1" customWidth="1"/>
    <col min="9724" max="9725" width="10.7109375" style="59" customWidth="1"/>
    <col min="9726" max="9973" width="11.42578125" style="59"/>
    <col min="9974" max="9974" width="15.7109375" style="59" customWidth="1"/>
    <col min="9975" max="9975" width="11.5703125" style="59" bestFit="1" customWidth="1"/>
    <col min="9976" max="9979" width="10.42578125" style="59" bestFit="1" customWidth="1"/>
    <col min="9980" max="9981" width="10.7109375" style="59" customWidth="1"/>
    <col min="9982" max="10229" width="11.42578125" style="59"/>
    <col min="10230" max="10230" width="15.7109375" style="59" customWidth="1"/>
    <col min="10231" max="10231" width="11.5703125" style="59" bestFit="1" customWidth="1"/>
    <col min="10232" max="10235" width="10.42578125" style="59" bestFit="1" customWidth="1"/>
    <col min="10236" max="10237" width="10.7109375" style="59" customWidth="1"/>
    <col min="10238" max="10485" width="11.42578125" style="59"/>
    <col min="10486" max="10486" width="15.7109375" style="59" customWidth="1"/>
    <col min="10487" max="10487" width="11.5703125" style="59" bestFit="1" customWidth="1"/>
    <col min="10488" max="10491" width="10.42578125" style="59" bestFit="1" customWidth="1"/>
    <col min="10492" max="10493" width="10.7109375" style="59" customWidth="1"/>
    <col min="10494" max="10741" width="11.42578125" style="59"/>
    <col min="10742" max="10742" width="15.7109375" style="59" customWidth="1"/>
    <col min="10743" max="10743" width="11.5703125" style="59" bestFit="1" customWidth="1"/>
    <col min="10744" max="10747" width="10.42578125" style="59" bestFit="1" customWidth="1"/>
    <col min="10748" max="10749" width="10.7109375" style="59" customWidth="1"/>
    <col min="10750" max="10997" width="11.42578125" style="59"/>
    <col min="10998" max="10998" width="15.7109375" style="59" customWidth="1"/>
    <col min="10999" max="10999" width="11.5703125" style="59" bestFit="1" customWidth="1"/>
    <col min="11000" max="11003" width="10.42578125" style="59" bestFit="1" customWidth="1"/>
    <col min="11004" max="11005" width="10.7109375" style="59" customWidth="1"/>
    <col min="11006" max="11253" width="11.42578125" style="59"/>
    <col min="11254" max="11254" width="15.7109375" style="59" customWidth="1"/>
    <col min="11255" max="11255" width="11.5703125" style="59" bestFit="1" customWidth="1"/>
    <col min="11256" max="11259" width="10.42578125" style="59" bestFit="1" customWidth="1"/>
    <col min="11260" max="11261" width="10.7109375" style="59" customWidth="1"/>
    <col min="11262" max="11509" width="11.42578125" style="59"/>
    <col min="11510" max="11510" width="15.7109375" style="59" customWidth="1"/>
    <col min="11511" max="11511" width="11.5703125" style="59" bestFit="1" customWidth="1"/>
    <col min="11512" max="11515" width="10.42578125" style="59" bestFit="1" customWidth="1"/>
    <col min="11516" max="11517" width="10.7109375" style="59" customWidth="1"/>
    <col min="11518" max="11765" width="11.42578125" style="59"/>
    <col min="11766" max="11766" width="15.7109375" style="59" customWidth="1"/>
    <col min="11767" max="11767" width="11.5703125" style="59" bestFit="1" customWidth="1"/>
    <col min="11768" max="11771" width="10.42578125" style="59" bestFit="1" customWidth="1"/>
    <col min="11772" max="11773" width="10.7109375" style="59" customWidth="1"/>
    <col min="11774" max="12021" width="11.42578125" style="59"/>
    <col min="12022" max="12022" width="15.7109375" style="59" customWidth="1"/>
    <col min="12023" max="12023" width="11.5703125" style="59" bestFit="1" customWidth="1"/>
    <col min="12024" max="12027" width="10.42578125" style="59" bestFit="1" customWidth="1"/>
    <col min="12028" max="12029" width="10.7109375" style="59" customWidth="1"/>
    <col min="12030" max="12277" width="11.42578125" style="59"/>
    <col min="12278" max="12278" width="15.7109375" style="59" customWidth="1"/>
    <col min="12279" max="12279" width="11.5703125" style="59" bestFit="1" customWidth="1"/>
    <col min="12280" max="12283" width="10.42578125" style="59" bestFit="1" customWidth="1"/>
    <col min="12284" max="12285" width="10.7109375" style="59" customWidth="1"/>
    <col min="12286" max="12533" width="11.42578125" style="59"/>
    <col min="12534" max="12534" width="15.7109375" style="59" customWidth="1"/>
    <col min="12535" max="12535" width="11.5703125" style="59" bestFit="1" customWidth="1"/>
    <col min="12536" max="12539" width="10.42578125" style="59" bestFit="1" customWidth="1"/>
    <col min="12540" max="12541" width="10.7109375" style="59" customWidth="1"/>
    <col min="12542" max="12789" width="11.42578125" style="59"/>
    <col min="12790" max="12790" width="15.7109375" style="59" customWidth="1"/>
    <col min="12791" max="12791" width="11.5703125" style="59" bestFit="1" customWidth="1"/>
    <col min="12792" max="12795" width="10.42578125" style="59" bestFit="1" customWidth="1"/>
    <col min="12796" max="12797" width="10.7109375" style="59" customWidth="1"/>
    <col min="12798" max="13045" width="11.42578125" style="59"/>
    <col min="13046" max="13046" width="15.7109375" style="59" customWidth="1"/>
    <col min="13047" max="13047" width="11.5703125" style="59" bestFit="1" customWidth="1"/>
    <col min="13048" max="13051" width="10.42578125" style="59" bestFit="1" customWidth="1"/>
    <col min="13052" max="13053" width="10.7109375" style="59" customWidth="1"/>
    <col min="13054" max="13301" width="11.42578125" style="59"/>
    <col min="13302" max="13302" width="15.7109375" style="59" customWidth="1"/>
    <col min="13303" max="13303" width="11.5703125" style="59" bestFit="1" customWidth="1"/>
    <col min="13304" max="13307" width="10.42578125" style="59" bestFit="1" customWidth="1"/>
    <col min="13308" max="13309" width="10.7109375" style="59" customWidth="1"/>
    <col min="13310" max="13557" width="11.42578125" style="59"/>
    <col min="13558" max="13558" width="15.7109375" style="59" customWidth="1"/>
    <col min="13559" max="13559" width="11.5703125" style="59" bestFit="1" customWidth="1"/>
    <col min="13560" max="13563" width="10.42578125" style="59" bestFit="1" customWidth="1"/>
    <col min="13564" max="13565" width="10.7109375" style="59" customWidth="1"/>
    <col min="13566" max="13813" width="11.42578125" style="59"/>
    <col min="13814" max="13814" width="15.7109375" style="59" customWidth="1"/>
    <col min="13815" max="13815" width="11.5703125" style="59" bestFit="1" customWidth="1"/>
    <col min="13816" max="13819" width="10.42578125" style="59" bestFit="1" customWidth="1"/>
    <col min="13820" max="13821" width="10.7109375" style="59" customWidth="1"/>
    <col min="13822" max="14069" width="11.42578125" style="59"/>
    <col min="14070" max="14070" width="15.7109375" style="59" customWidth="1"/>
    <col min="14071" max="14071" width="11.5703125" style="59" bestFit="1" customWidth="1"/>
    <col min="14072" max="14075" width="10.42578125" style="59" bestFit="1" customWidth="1"/>
    <col min="14076" max="14077" width="10.7109375" style="59" customWidth="1"/>
    <col min="14078" max="14325" width="11.42578125" style="59"/>
    <col min="14326" max="14326" width="15.7109375" style="59" customWidth="1"/>
    <col min="14327" max="14327" width="11.5703125" style="59" bestFit="1" customWidth="1"/>
    <col min="14328" max="14331" width="10.42578125" style="59" bestFit="1" customWidth="1"/>
    <col min="14332" max="14333" width="10.7109375" style="59" customWidth="1"/>
    <col min="14334" max="14581" width="11.42578125" style="59"/>
    <col min="14582" max="14582" width="15.7109375" style="59" customWidth="1"/>
    <col min="14583" max="14583" width="11.5703125" style="59" bestFit="1" customWidth="1"/>
    <col min="14584" max="14587" width="10.42578125" style="59" bestFit="1" customWidth="1"/>
    <col min="14588" max="14589" width="10.7109375" style="59" customWidth="1"/>
    <col min="14590" max="14837" width="11.42578125" style="59"/>
    <col min="14838" max="14838" width="15.7109375" style="59" customWidth="1"/>
    <col min="14839" max="14839" width="11.5703125" style="59" bestFit="1" customWidth="1"/>
    <col min="14840" max="14843" width="10.42578125" style="59" bestFit="1" customWidth="1"/>
    <col min="14844" max="14845" width="10.7109375" style="59" customWidth="1"/>
    <col min="14846" max="15093" width="11.42578125" style="59"/>
    <col min="15094" max="15094" width="15.7109375" style="59" customWidth="1"/>
    <col min="15095" max="15095" width="11.5703125" style="59" bestFit="1" customWidth="1"/>
    <col min="15096" max="15099" width="10.42578125" style="59" bestFit="1" customWidth="1"/>
    <col min="15100" max="15101" width="10.7109375" style="59" customWidth="1"/>
    <col min="15102" max="15349" width="11.42578125" style="59"/>
    <col min="15350" max="15350" width="15.7109375" style="59" customWidth="1"/>
    <col min="15351" max="15351" width="11.5703125" style="59" bestFit="1" customWidth="1"/>
    <col min="15352" max="15355" width="10.42578125" style="59" bestFit="1" customWidth="1"/>
    <col min="15356" max="15357" width="10.7109375" style="59" customWidth="1"/>
    <col min="15358" max="15605" width="11.42578125" style="59"/>
    <col min="15606" max="15606" width="15.7109375" style="59" customWidth="1"/>
    <col min="15607" max="15607" width="11.5703125" style="59" bestFit="1" customWidth="1"/>
    <col min="15608" max="15611" width="10.42578125" style="59" bestFit="1" customWidth="1"/>
    <col min="15612" max="15613" width="10.7109375" style="59" customWidth="1"/>
    <col min="15614" max="15861" width="11.42578125" style="59"/>
    <col min="15862" max="15862" width="15.7109375" style="59" customWidth="1"/>
    <col min="15863" max="15863" width="11.5703125" style="59" bestFit="1" customWidth="1"/>
    <col min="15864" max="15867" width="10.42578125" style="59" bestFit="1" customWidth="1"/>
    <col min="15868" max="15869" width="10.7109375" style="59" customWidth="1"/>
    <col min="15870" max="16117" width="11.42578125" style="59"/>
    <col min="16118" max="16118" width="15.7109375" style="59" customWidth="1"/>
    <col min="16119" max="16119" width="11.5703125" style="59" bestFit="1" customWidth="1"/>
    <col min="16120" max="16123" width="10.42578125" style="59" bestFit="1" customWidth="1"/>
    <col min="16124" max="16125" width="10.7109375" style="59" customWidth="1"/>
    <col min="16126" max="16384" width="11.42578125" style="59"/>
  </cols>
  <sheetData>
    <row r="2" spans="1:5" ht="15">
      <c r="A2" s="57" t="s">
        <v>990</v>
      </c>
      <c r="B2" s="58"/>
      <c r="C2" s="58"/>
      <c r="D2" s="58"/>
      <c r="E2" s="58"/>
    </row>
    <row r="3" spans="1:5" ht="18.75" customHeight="1">
      <c r="A3" s="57" t="s">
        <v>1242</v>
      </c>
      <c r="B3" s="58"/>
      <c r="C3" s="58"/>
      <c r="D3" s="58"/>
      <c r="E3" s="58"/>
    </row>
    <row r="4" spans="1:5" ht="15" customHeight="1">
      <c r="A4" s="57" t="s">
        <v>1243</v>
      </c>
      <c r="B4" s="58"/>
      <c r="C4" s="58"/>
      <c r="D4" s="58"/>
      <c r="E4" s="58"/>
    </row>
    <row r="5" spans="1:5" ht="15" customHeight="1">
      <c r="A5" s="57" t="s">
        <v>597</v>
      </c>
      <c r="B5" s="58"/>
      <c r="C5" s="58"/>
      <c r="D5" s="58"/>
      <c r="E5" s="58"/>
    </row>
    <row r="6" spans="1:5" ht="4.5" customHeight="1">
      <c r="A6" s="60"/>
      <c r="B6" s="61"/>
      <c r="C6" s="61"/>
      <c r="D6" s="61"/>
      <c r="E6" s="61"/>
    </row>
    <row r="7" spans="1:5" ht="24.95" customHeight="1">
      <c r="A7" s="62" t="s">
        <v>991</v>
      </c>
      <c r="B7" s="63" t="s">
        <v>34</v>
      </c>
      <c r="C7" s="333" t="s">
        <v>940</v>
      </c>
      <c r="D7" s="333" t="s">
        <v>942</v>
      </c>
      <c r="E7" s="333" t="s">
        <v>943</v>
      </c>
    </row>
    <row r="8" spans="1:5">
      <c r="A8" s="64"/>
      <c r="C8" s="65"/>
      <c r="D8" s="65"/>
      <c r="E8" s="65"/>
    </row>
    <row r="9" spans="1:5">
      <c r="A9" s="64" t="s">
        <v>952</v>
      </c>
      <c r="B9" s="66">
        <f>SUM(B11:B42)</f>
        <v>128416</v>
      </c>
      <c r="C9" s="66">
        <f>SUM(C11:C42)</f>
        <v>65222</v>
      </c>
      <c r="D9" s="66">
        <f t="shared" ref="D9:E9" si="0">SUM(D11:D42)</f>
        <v>34469</v>
      </c>
      <c r="E9" s="66">
        <f t="shared" si="0"/>
        <v>28725</v>
      </c>
    </row>
    <row r="10" spans="1:5">
      <c r="A10" s="64"/>
      <c r="B10" s="66"/>
      <c r="C10" s="66"/>
      <c r="D10" s="66"/>
      <c r="E10" s="66"/>
    </row>
    <row r="11" spans="1:5" ht="12.75" customHeight="1">
      <c r="A11" s="67" t="s">
        <v>20</v>
      </c>
      <c r="B11" s="68">
        <f t="shared" ref="B11:B42" si="1">SUM(C11:E11)</f>
        <v>14143</v>
      </c>
      <c r="C11" s="68">
        <v>7205</v>
      </c>
      <c r="D11" s="68">
        <v>3875</v>
      </c>
      <c r="E11" s="68">
        <v>3063</v>
      </c>
    </row>
    <row r="12" spans="1:5" ht="12.75" customHeight="1">
      <c r="A12" s="67" t="s">
        <v>58</v>
      </c>
      <c r="B12" s="68">
        <f t="shared" si="1"/>
        <v>1487</v>
      </c>
      <c r="C12" s="68">
        <v>724</v>
      </c>
      <c r="D12" s="68">
        <v>387</v>
      </c>
      <c r="E12" s="68">
        <v>376</v>
      </c>
    </row>
    <row r="13" spans="1:5" ht="12.75" customHeight="1">
      <c r="A13" s="67" t="s">
        <v>98</v>
      </c>
      <c r="B13" s="68">
        <f t="shared" si="1"/>
        <v>1409</v>
      </c>
      <c r="C13" s="68">
        <v>666</v>
      </c>
      <c r="D13" s="68">
        <v>374</v>
      </c>
      <c r="E13" s="68">
        <v>369</v>
      </c>
    </row>
    <row r="14" spans="1:5" ht="12.75" customHeight="1">
      <c r="A14" s="67" t="s">
        <v>91</v>
      </c>
      <c r="B14" s="68">
        <f t="shared" si="1"/>
        <v>2627</v>
      </c>
      <c r="C14" s="68">
        <v>1275</v>
      </c>
      <c r="D14" s="68">
        <v>728</v>
      </c>
      <c r="E14" s="68">
        <v>624</v>
      </c>
    </row>
    <row r="15" spans="1:5" ht="12.75" customHeight="1">
      <c r="A15" s="67" t="s">
        <v>21</v>
      </c>
      <c r="B15" s="68">
        <f t="shared" si="1"/>
        <v>14390</v>
      </c>
      <c r="C15" s="68">
        <v>7362</v>
      </c>
      <c r="D15" s="68">
        <v>3982</v>
      </c>
      <c r="E15" s="68">
        <v>3046</v>
      </c>
    </row>
    <row r="16" spans="1:5" ht="12.75" customHeight="1">
      <c r="A16" s="67" t="s">
        <v>105</v>
      </c>
      <c r="B16" s="68">
        <f t="shared" si="1"/>
        <v>2290</v>
      </c>
      <c r="C16" s="68">
        <v>1239</v>
      </c>
      <c r="D16" s="68">
        <v>556</v>
      </c>
      <c r="E16" s="68">
        <v>495</v>
      </c>
    </row>
    <row r="17" spans="1:5" ht="12.75" customHeight="1">
      <c r="A17" s="67" t="s">
        <v>103</v>
      </c>
      <c r="B17" s="68">
        <f t="shared" si="1"/>
        <v>1505</v>
      </c>
      <c r="C17" s="68">
        <v>787</v>
      </c>
      <c r="D17" s="68">
        <v>393</v>
      </c>
      <c r="E17" s="68">
        <v>325</v>
      </c>
    </row>
    <row r="18" spans="1:5" ht="12.75" customHeight="1">
      <c r="A18" s="67" t="s">
        <v>102</v>
      </c>
      <c r="B18" s="68">
        <f t="shared" si="1"/>
        <v>1089</v>
      </c>
      <c r="C18" s="68">
        <v>574</v>
      </c>
      <c r="D18" s="68">
        <v>277</v>
      </c>
      <c r="E18" s="68">
        <v>238</v>
      </c>
    </row>
    <row r="19" spans="1:5" ht="12.75" customHeight="1">
      <c r="A19" s="67" t="s">
        <v>56</v>
      </c>
      <c r="B19" s="68">
        <f t="shared" si="1"/>
        <v>5313</v>
      </c>
      <c r="C19" s="68">
        <v>2706</v>
      </c>
      <c r="D19" s="68">
        <v>1456</v>
      </c>
      <c r="E19" s="68">
        <v>1151</v>
      </c>
    </row>
    <row r="20" spans="1:5" ht="12.75" customHeight="1">
      <c r="A20" s="67" t="s">
        <v>68</v>
      </c>
      <c r="B20" s="68">
        <f t="shared" si="1"/>
        <v>599</v>
      </c>
      <c r="C20" s="68">
        <v>269</v>
      </c>
      <c r="D20" s="68">
        <v>160</v>
      </c>
      <c r="E20" s="68">
        <v>170</v>
      </c>
    </row>
    <row r="21" spans="1:5" ht="12.75" customHeight="1">
      <c r="A21" s="67" t="s">
        <v>22</v>
      </c>
      <c r="B21" s="68">
        <f t="shared" si="1"/>
        <v>15507</v>
      </c>
      <c r="C21" s="68">
        <v>7818</v>
      </c>
      <c r="D21" s="68">
        <v>4335</v>
      </c>
      <c r="E21" s="68">
        <v>3354</v>
      </c>
    </row>
    <row r="22" spans="1:5" ht="12.75" customHeight="1">
      <c r="A22" s="67" t="s">
        <v>992</v>
      </c>
      <c r="B22" s="68">
        <f t="shared" si="1"/>
        <v>981</v>
      </c>
      <c r="C22" s="68">
        <v>462</v>
      </c>
      <c r="D22" s="68">
        <v>261</v>
      </c>
      <c r="E22" s="68">
        <v>258</v>
      </c>
    </row>
    <row r="23" spans="1:5" ht="12.75" customHeight="1">
      <c r="A23" s="67" t="s">
        <v>86</v>
      </c>
      <c r="B23" s="68">
        <f t="shared" si="1"/>
        <v>5424</v>
      </c>
      <c r="C23" s="68">
        <v>2789</v>
      </c>
      <c r="D23" s="68">
        <v>1404</v>
      </c>
      <c r="E23" s="68">
        <v>1231</v>
      </c>
    </row>
    <row r="24" spans="1:5" ht="12.75" customHeight="1">
      <c r="A24" s="67" t="s">
        <v>25</v>
      </c>
      <c r="B24" s="68">
        <f t="shared" si="1"/>
        <v>5503</v>
      </c>
      <c r="C24" s="68">
        <v>3055</v>
      </c>
      <c r="D24" s="68">
        <v>1329</v>
      </c>
      <c r="E24" s="68">
        <v>1119</v>
      </c>
    </row>
    <row r="25" spans="1:5" ht="12.75" customHeight="1">
      <c r="A25" s="67" t="s">
        <v>67</v>
      </c>
      <c r="B25" s="68">
        <f t="shared" si="1"/>
        <v>651</v>
      </c>
      <c r="C25" s="68">
        <v>312</v>
      </c>
      <c r="D25" s="68">
        <v>178</v>
      </c>
      <c r="E25" s="68">
        <v>161</v>
      </c>
    </row>
    <row r="26" spans="1:5" ht="12.75" customHeight="1">
      <c r="A26" s="67" t="s">
        <v>87</v>
      </c>
      <c r="B26" s="68">
        <f t="shared" si="1"/>
        <v>2763</v>
      </c>
      <c r="C26" s="68">
        <v>1416</v>
      </c>
      <c r="D26" s="68">
        <v>745</v>
      </c>
      <c r="E26" s="68">
        <v>602</v>
      </c>
    </row>
    <row r="27" spans="1:5" ht="12.75" customHeight="1">
      <c r="A27" s="67" t="s">
        <v>62</v>
      </c>
      <c r="B27" s="68">
        <f t="shared" si="1"/>
        <v>1876</v>
      </c>
      <c r="C27" s="68">
        <v>919</v>
      </c>
      <c r="D27" s="68">
        <v>505</v>
      </c>
      <c r="E27" s="68">
        <v>452</v>
      </c>
    </row>
    <row r="28" spans="1:5" ht="12.75" customHeight="1">
      <c r="A28" s="67" t="s">
        <v>100</v>
      </c>
      <c r="B28" s="68">
        <f t="shared" si="1"/>
        <v>1051</v>
      </c>
      <c r="C28" s="68">
        <v>525</v>
      </c>
      <c r="D28" s="68">
        <v>300</v>
      </c>
      <c r="E28" s="68">
        <v>226</v>
      </c>
    </row>
    <row r="29" spans="1:5" ht="12.75" customHeight="1">
      <c r="A29" s="67" t="s">
        <v>53</v>
      </c>
      <c r="B29" s="68">
        <f t="shared" si="1"/>
        <v>5882</v>
      </c>
      <c r="C29" s="68">
        <v>3005</v>
      </c>
      <c r="D29" s="68">
        <v>1554</v>
      </c>
      <c r="E29" s="68">
        <v>1323</v>
      </c>
    </row>
    <row r="30" spans="1:5" ht="12.75" customHeight="1">
      <c r="A30" s="67" t="s">
        <v>109</v>
      </c>
      <c r="B30" s="68">
        <f t="shared" si="1"/>
        <v>6406</v>
      </c>
      <c r="C30" s="68">
        <v>3259</v>
      </c>
      <c r="D30" s="68">
        <v>1631</v>
      </c>
      <c r="E30" s="68">
        <v>1516</v>
      </c>
    </row>
    <row r="31" spans="1:5" ht="12.75" customHeight="1">
      <c r="A31" s="67" t="s">
        <v>24</v>
      </c>
      <c r="B31" s="68">
        <f t="shared" si="1"/>
        <v>6050</v>
      </c>
      <c r="C31" s="68">
        <v>3250</v>
      </c>
      <c r="D31" s="68">
        <v>1497</v>
      </c>
      <c r="E31" s="68">
        <v>1303</v>
      </c>
    </row>
    <row r="32" spans="1:5" ht="12.75" customHeight="1">
      <c r="A32" s="67" t="s">
        <v>38</v>
      </c>
      <c r="B32" s="68">
        <f t="shared" si="1"/>
        <v>2380</v>
      </c>
      <c r="C32" s="68">
        <v>1152</v>
      </c>
      <c r="D32" s="68">
        <v>711</v>
      </c>
      <c r="E32" s="68">
        <v>517</v>
      </c>
    </row>
    <row r="33" spans="1:5" ht="12.75" customHeight="1">
      <c r="A33" s="67" t="s">
        <v>101</v>
      </c>
      <c r="B33" s="68">
        <f t="shared" si="1"/>
        <v>1671</v>
      </c>
      <c r="C33" s="68">
        <v>803</v>
      </c>
      <c r="D33" s="68">
        <v>458</v>
      </c>
      <c r="E33" s="68">
        <v>410</v>
      </c>
    </row>
    <row r="34" spans="1:5" ht="12.75" customHeight="1">
      <c r="A34" s="67" t="s">
        <v>63</v>
      </c>
      <c r="B34" s="68">
        <f t="shared" si="1"/>
        <v>5612</v>
      </c>
      <c r="C34" s="68">
        <v>2637</v>
      </c>
      <c r="D34" s="68">
        <v>1560</v>
      </c>
      <c r="E34" s="68">
        <v>1415</v>
      </c>
    </row>
    <row r="35" spans="1:5" ht="12.75" customHeight="1">
      <c r="A35" s="67" t="s">
        <v>55</v>
      </c>
      <c r="B35" s="68">
        <f t="shared" si="1"/>
        <v>5996</v>
      </c>
      <c r="C35" s="68">
        <v>2958</v>
      </c>
      <c r="D35" s="68">
        <v>1682</v>
      </c>
      <c r="E35" s="68">
        <v>1356</v>
      </c>
    </row>
    <row r="36" spans="1:5" ht="12.75" customHeight="1">
      <c r="A36" s="67" t="s">
        <v>88</v>
      </c>
      <c r="B36" s="68">
        <f t="shared" si="1"/>
        <v>3395</v>
      </c>
      <c r="C36" s="68">
        <v>1625</v>
      </c>
      <c r="D36" s="68">
        <v>960</v>
      </c>
      <c r="E36" s="68">
        <v>810</v>
      </c>
    </row>
    <row r="37" spans="1:5" ht="12.75" customHeight="1">
      <c r="A37" s="67" t="s">
        <v>85</v>
      </c>
      <c r="B37" s="68">
        <f t="shared" si="1"/>
        <v>1864</v>
      </c>
      <c r="C37" s="68">
        <v>971</v>
      </c>
      <c r="D37" s="68">
        <v>459</v>
      </c>
      <c r="E37" s="68">
        <v>434</v>
      </c>
    </row>
    <row r="38" spans="1:5" ht="12.75" customHeight="1">
      <c r="A38" s="67" t="s">
        <v>110</v>
      </c>
      <c r="B38" s="68">
        <f t="shared" si="1"/>
        <v>2885</v>
      </c>
      <c r="C38" s="68">
        <v>1621</v>
      </c>
      <c r="D38" s="68">
        <v>658</v>
      </c>
      <c r="E38" s="68">
        <v>606</v>
      </c>
    </row>
    <row r="39" spans="1:5" ht="12.75" customHeight="1">
      <c r="A39" s="67" t="s">
        <v>111</v>
      </c>
      <c r="B39" s="68">
        <f t="shared" si="1"/>
        <v>1452</v>
      </c>
      <c r="C39" s="68">
        <v>723</v>
      </c>
      <c r="D39" s="68">
        <v>365</v>
      </c>
      <c r="E39" s="68">
        <v>364</v>
      </c>
    </row>
    <row r="40" spans="1:5" ht="12.75" customHeight="1">
      <c r="A40" s="67" t="s">
        <v>39</v>
      </c>
      <c r="B40" s="68">
        <f t="shared" si="1"/>
        <v>1249</v>
      </c>
      <c r="C40" s="68">
        <v>586</v>
      </c>
      <c r="D40" s="68">
        <v>357</v>
      </c>
      <c r="E40" s="68">
        <v>306</v>
      </c>
    </row>
    <row r="41" spans="1:5" ht="12.75" customHeight="1">
      <c r="A41" s="67" t="s">
        <v>73</v>
      </c>
      <c r="B41" s="68">
        <f t="shared" si="1"/>
        <v>3411</v>
      </c>
      <c r="C41" s="68">
        <v>1706</v>
      </c>
      <c r="D41" s="68">
        <v>935</v>
      </c>
      <c r="E41" s="68">
        <v>770</v>
      </c>
    </row>
    <row r="42" spans="1:5" ht="12.75" customHeight="1">
      <c r="A42" s="67" t="s">
        <v>66</v>
      </c>
      <c r="B42" s="68">
        <f t="shared" si="1"/>
        <v>1555</v>
      </c>
      <c r="C42" s="68">
        <v>823</v>
      </c>
      <c r="D42" s="68">
        <v>397</v>
      </c>
      <c r="E42" s="68">
        <v>335</v>
      </c>
    </row>
    <row r="43" spans="1:5">
      <c r="A43" s="69"/>
      <c r="B43" s="69"/>
      <c r="C43" s="69"/>
      <c r="D43" s="69"/>
      <c r="E43" s="69"/>
    </row>
    <row r="44" spans="1:5" ht="3" customHeight="1"/>
    <row r="45" spans="1:5">
      <c r="A45" s="59" t="s">
        <v>993</v>
      </c>
    </row>
  </sheetData>
  <sheetProtection selectLockedCells="1" selectUnlockedCells="1"/>
  <printOptions horizontalCentered="1"/>
  <pageMargins left="0.39370078740157483" right="0.39370078740157483" top="0.59055118110236227" bottom="0.59055118110236227" header="0" footer="0.19685039370078741"/>
  <pageSetup scale="83" firstPageNumber="24" orientation="landscape" useFirstPageNumber="1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B657-46FE-4CA7-968A-6FCB79A1E94C}">
  <dimension ref="A2:G18"/>
  <sheetViews>
    <sheetView showGridLines="0" zoomScaleNormal="100" zoomScaleSheetLayoutView="110" workbookViewId="0">
      <selection activeCell="H4" sqref="H4"/>
    </sheetView>
  </sheetViews>
  <sheetFormatPr baseColWidth="10" defaultRowHeight="12.75"/>
  <cols>
    <col min="1" max="1" width="10.42578125" style="119" customWidth="1"/>
    <col min="2" max="2" width="17.140625" style="119" customWidth="1"/>
    <col min="3" max="3" width="18.7109375" style="119" customWidth="1"/>
    <col min="4" max="5" width="17.140625" style="119" customWidth="1"/>
    <col min="6" max="6" width="18.5703125" style="119" customWidth="1"/>
    <col min="7" max="7" width="18.85546875" style="119" customWidth="1"/>
    <col min="8" max="252" width="11.42578125" style="119"/>
    <col min="253" max="253" width="10.42578125" style="119" customWidth="1"/>
    <col min="254" max="254" width="17.140625" style="119" customWidth="1"/>
    <col min="255" max="255" width="18.7109375" style="119" customWidth="1"/>
    <col min="256" max="257" width="17.140625" style="119" customWidth="1"/>
    <col min="258" max="258" width="18.5703125" style="119" customWidth="1"/>
    <col min="259" max="259" width="18.85546875" style="119" customWidth="1"/>
    <col min="260" max="261" width="11.42578125" style="119"/>
    <col min="262" max="262" width="14.28515625" style="119" customWidth="1"/>
    <col min="263" max="263" width="11.140625" style="119" customWidth="1"/>
    <col min="264" max="508" width="11.42578125" style="119"/>
    <col min="509" max="509" width="10.42578125" style="119" customWidth="1"/>
    <col min="510" max="510" width="17.140625" style="119" customWidth="1"/>
    <col min="511" max="511" width="18.7109375" style="119" customWidth="1"/>
    <col min="512" max="513" width="17.140625" style="119" customWidth="1"/>
    <col min="514" max="514" width="18.5703125" style="119" customWidth="1"/>
    <col min="515" max="515" width="18.85546875" style="119" customWidth="1"/>
    <col min="516" max="517" width="11.42578125" style="119"/>
    <col min="518" max="518" width="14.28515625" style="119" customWidth="1"/>
    <col min="519" max="519" width="11.140625" style="119" customWidth="1"/>
    <col min="520" max="764" width="11.42578125" style="119"/>
    <col min="765" max="765" width="10.42578125" style="119" customWidth="1"/>
    <col min="766" max="766" width="17.140625" style="119" customWidth="1"/>
    <col min="767" max="767" width="18.7109375" style="119" customWidth="1"/>
    <col min="768" max="769" width="17.140625" style="119" customWidth="1"/>
    <col min="770" max="770" width="18.5703125" style="119" customWidth="1"/>
    <col min="771" max="771" width="18.85546875" style="119" customWidth="1"/>
    <col min="772" max="773" width="11.42578125" style="119"/>
    <col min="774" max="774" width="14.28515625" style="119" customWidth="1"/>
    <col min="775" max="775" width="11.140625" style="119" customWidth="1"/>
    <col min="776" max="1020" width="11.42578125" style="119"/>
    <col min="1021" max="1021" width="10.42578125" style="119" customWidth="1"/>
    <col min="1022" max="1022" width="17.140625" style="119" customWidth="1"/>
    <col min="1023" max="1023" width="18.7109375" style="119" customWidth="1"/>
    <col min="1024" max="1025" width="17.140625" style="119" customWidth="1"/>
    <col min="1026" max="1026" width="18.5703125" style="119" customWidth="1"/>
    <col min="1027" max="1027" width="18.85546875" style="119" customWidth="1"/>
    <col min="1028" max="1029" width="11.42578125" style="119"/>
    <col min="1030" max="1030" width="14.28515625" style="119" customWidth="1"/>
    <col min="1031" max="1031" width="11.140625" style="119" customWidth="1"/>
    <col min="1032" max="1276" width="11.42578125" style="119"/>
    <col min="1277" max="1277" width="10.42578125" style="119" customWidth="1"/>
    <col min="1278" max="1278" width="17.140625" style="119" customWidth="1"/>
    <col min="1279" max="1279" width="18.7109375" style="119" customWidth="1"/>
    <col min="1280" max="1281" width="17.140625" style="119" customWidth="1"/>
    <col min="1282" max="1282" width="18.5703125" style="119" customWidth="1"/>
    <col min="1283" max="1283" width="18.85546875" style="119" customWidth="1"/>
    <col min="1284" max="1285" width="11.42578125" style="119"/>
    <col min="1286" max="1286" width="14.28515625" style="119" customWidth="1"/>
    <col min="1287" max="1287" width="11.140625" style="119" customWidth="1"/>
    <col min="1288" max="1532" width="11.42578125" style="119"/>
    <col min="1533" max="1533" width="10.42578125" style="119" customWidth="1"/>
    <col min="1534" max="1534" width="17.140625" style="119" customWidth="1"/>
    <col min="1535" max="1535" width="18.7109375" style="119" customWidth="1"/>
    <col min="1536" max="1537" width="17.140625" style="119" customWidth="1"/>
    <col min="1538" max="1538" width="18.5703125" style="119" customWidth="1"/>
    <col min="1539" max="1539" width="18.85546875" style="119" customWidth="1"/>
    <col min="1540" max="1541" width="11.42578125" style="119"/>
    <col min="1542" max="1542" width="14.28515625" style="119" customWidth="1"/>
    <col min="1543" max="1543" width="11.140625" style="119" customWidth="1"/>
    <col min="1544" max="1788" width="11.42578125" style="119"/>
    <col min="1789" max="1789" width="10.42578125" style="119" customWidth="1"/>
    <col min="1790" max="1790" width="17.140625" style="119" customWidth="1"/>
    <col min="1791" max="1791" width="18.7109375" style="119" customWidth="1"/>
    <col min="1792" max="1793" width="17.140625" style="119" customWidth="1"/>
    <col min="1794" max="1794" width="18.5703125" style="119" customWidth="1"/>
    <col min="1795" max="1795" width="18.85546875" style="119" customWidth="1"/>
    <col min="1796" max="1797" width="11.42578125" style="119"/>
    <col min="1798" max="1798" width="14.28515625" style="119" customWidth="1"/>
    <col min="1799" max="1799" width="11.140625" style="119" customWidth="1"/>
    <col min="1800" max="2044" width="11.42578125" style="119"/>
    <col min="2045" max="2045" width="10.42578125" style="119" customWidth="1"/>
    <col min="2046" max="2046" width="17.140625" style="119" customWidth="1"/>
    <col min="2047" max="2047" width="18.7109375" style="119" customWidth="1"/>
    <col min="2048" max="2049" width="17.140625" style="119" customWidth="1"/>
    <col min="2050" max="2050" width="18.5703125" style="119" customWidth="1"/>
    <col min="2051" max="2051" width="18.85546875" style="119" customWidth="1"/>
    <col min="2052" max="2053" width="11.42578125" style="119"/>
    <col min="2054" max="2054" width="14.28515625" style="119" customWidth="1"/>
    <col min="2055" max="2055" width="11.140625" style="119" customWidth="1"/>
    <col min="2056" max="2300" width="11.42578125" style="119"/>
    <col min="2301" max="2301" width="10.42578125" style="119" customWidth="1"/>
    <col min="2302" max="2302" width="17.140625" style="119" customWidth="1"/>
    <col min="2303" max="2303" width="18.7109375" style="119" customWidth="1"/>
    <col min="2304" max="2305" width="17.140625" style="119" customWidth="1"/>
    <col min="2306" max="2306" width="18.5703125" style="119" customWidth="1"/>
    <col min="2307" max="2307" width="18.85546875" style="119" customWidth="1"/>
    <col min="2308" max="2309" width="11.42578125" style="119"/>
    <col min="2310" max="2310" width="14.28515625" style="119" customWidth="1"/>
    <col min="2311" max="2311" width="11.140625" style="119" customWidth="1"/>
    <col min="2312" max="2556" width="11.42578125" style="119"/>
    <col min="2557" max="2557" width="10.42578125" style="119" customWidth="1"/>
    <col min="2558" max="2558" width="17.140625" style="119" customWidth="1"/>
    <col min="2559" max="2559" width="18.7109375" style="119" customWidth="1"/>
    <col min="2560" max="2561" width="17.140625" style="119" customWidth="1"/>
    <col min="2562" max="2562" width="18.5703125" style="119" customWidth="1"/>
    <col min="2563" max="2563" width="18.85546875" style="119" customWidth="1"/>
    <col min="2564" max="2565" width="11.42578125" style="119"/>
    <col min="2566" max="2566" width="14.28515625" style="119" customWidth="1"/>
    <col min="2567" max="2567" width="11.140625" style="119" customWidth="1"/>
    <col min="2568" max="2812" width="11.42578125" style="119"/>
    <col min="2813" max="2813" width="10.42578125" style="119" customWidth="1"/>
    <col min="2814" max="2814" width="17.140625" style="119" customWidth="1"/>
    <col min="2815" max="2815" width="18.7109375" style="119" customWidth="1"/>
    <col min="2816" max="2817" width="17.140625" style="119" customWidth="1"/>
    <col min="2818" max="2818" width="18.5703125" style="119" customWidth="1"/>
    <col min="2819" max="2819" width="18.85546875" style="119" customWidth="1"/>
    <col min="2820" max="2821" width="11.42578125" style="119"/>
    <col min="2822" max="2822" width="14.28515625" style="119" customWidth="1"/>
    <col min="2823" max="2823" width="11.140625" style="119" customWidth="1"/>
    <col min="2824" max="3068" width="11.42578125" style="119"/>
    <col min="3069" max="3069" width="10.42578125" style="119" customWidth="1"/>
    <col min="3070" max="3070" width="17.140625" style="119" customWidth="1"/>
    <col min="3071" max="3071" width="18.7109375" style="119" customWidth="1"/>
    <col min="3072" max="3073" width="17.140625" style="119" customWidth="1"/>
    <col min="3074" max="3074" width="18.5703125" style="119" customWidth="1"/>
    <col min="3075" max="3075" width="18.85546875" style="119" customWidth="1"/>
    <col min="3076" max="3077" width="11.42578125" style="119"/>
    <col min="3078" max="3078" width="14.28515625" style="119" customWidth="1"/>
    <col min="3079" max="3079" width="11.140625" style="119" customWidth="1"/>
    <col min="3080" max="3324" width="11.42578125" style="119"/>
    <col min="3325" max="3325" width="10.42578125" style="119" customWidth="1"/>
    <col min="3326" max="3326" width="17.140625" style="119" customWidth="1"/>
    <col min="3327" max="3327" width="18.7109375" style="119" customWidth="1"/>
    <col min="3328" max="3329" width="17.140625" style="119" customWidth="1"/>
    <col min="3330" max="3330" width="18.5703125" style="119" customWidth="1"/>
    <col min="3331" max="3331" width="18.85546875" style="119" customWidth="1"/>
    <col min="3332" max="3333" width="11.42578125" style="119"/>
    <col min="3334" max="3334" width="14.28515625" style="119" customWidth="1"/>
    <col min="3335" max="3335" width="11.140625" style="119" customWidth="1"/>
    <col min="3336" max="3580" width="11.42578125" style="119"/>
    <col min="3581" max="3581" width="10.42578125" style="119" customWidth="1"/>
    <col min="3582" max="3582" width="17.140625" style="119" customWidth="1"/>
    <col min="3583" max="3583" width="18.7109375" style="119" customWidth="1"/>
    <col min="3584" max="3585" width="17.140625" style="119" customWidth="1"/>
    <col min="3586" max="3586" width="18.5703125" style="119" customWidth="1"/>
    <col min="3587" max="3587" width="18.85546875" style="119" customWidth="1"/>
    <col min="3588" max="3589" width="11.42578125" style="119"/>
    <col min="3590" max="3590" width="14.28515625" style="119" customWidth="1"/>
    <col min="3591" max="3591" width="11.140625" style="119" customWidth="1"/>
    <col min="3592" max="3836" width="11.42578125" style="119"/>
    <col min="3837" max="3837" width="10.42578125" style="119" customWidth="1"/>
    <col min="3838" max="3838" width="17.140625" style="119" customWidth="1"/>
    <col min="3839" max="3839" width="18.7109375" style="119" customWidth="1"/>
    <col min="3840" max="3841" width="17.140625" style="119" customWidth="1"/>
    <col min="3842" max="3842" width="18.5703125" style="119" customWidth="1"/>
    <col min="3843" max="3843" width="18.85546875" style="119" customWidth="1"/>
    <col min="3844" max="3845" width="11.42578125" style="119"/>
    <col min="3846" max="3846" width="14.28515625" style="119" customWidth="1"/>
    <col min="3847" max="3847" width="11.140625" style="119" customWidth="1"/>
    <col min="3848" max="4092" width="11.42578125" style="119"/>
    <col min="4093" max="4093" width="10.42578125" style="119" customWidth="1"/>
    <col min="4094" max="4094" width="17.140625" style="119" customWidth="1"/>
    <col min="4095" max="4095" width="18.7109375" style="119" customWidth="1"/>
    <col min="4096" max="4097" width="17.140625" style="119" customWidth="1"/>
    <col min="4098" max="4098" width="18.5703125" style="119" customWidth="1"/>
    <col min="4099" max="4099" width="18.85546875" style="119" customWidth="1"/>
    <col min="4100" max="4101" width="11.42578125" style="119"/>
    <col min="4102" max="4102" width="14.28515625" style="119" customWidth="1"/>
    <col min="4103" max="4103" width="11.140625" style="119" customWidth="1"/>
    <col min="4104" max="4348" width="11.42578125" style="119"/>
    <col min="4349" max="4349" width="10.42578125" style="119" customWidth="1"/>
    <col min="4350" max="4350" width="17.140625" style="119" customWidth="1"/>
    <col min="4351" max="4351" width="18.7109375" style="119" customWidth="1"/>
    <col min="4352" max="4353" width="17.140625" style="119" customWidth="1"/>
    <col min="4354" max="4354" width="18.5703125" style="119" customWidth="1"/>
    <col min="4355" max="4355" width="18.85546875" style="119" customWidth="1"/>
    <col min="4356" max="4357" width="11.42578125" style="119"/>
    <col min="4358" max="4358" width="14.28515625" style="119" customWidth="1"/>
    <col min="4359" max="4359" width="11.140625" style="119" customWidth="1"/>
    <col min="4360" max="4604" width="11.42578125" style="119"/>
    <col min="4605" max="4605" width="10.42578125" style="119" customWidth="1"/>
    <col min="4606" max="4606" width="17.140625" style="119" customWidth="1"/>
    <col min="4607" max="4607" width="18.7109375" style="119" customWidth="1"/>
    <col min="4608" max="4609" width="17.140625" style="119" customWidth="1"/>
    <col min="4610" max="4610" width="18.5703125" style="119" customWidth="1"/>
    <col min="4611" max="4611" width="18.85546875" style="119" customWidth="1"/>
    <col min="4612" max="4613" width="11.42578125" style="119"/>
    <col min="4614" max="4614" width="14.28515625" style="119" customWidth="1"/>
    <col min="4615" max="4615" width="11.140625" style="119" customWidth="1"/>
    <col min="4616" max="4860" width="11.42578125" style="119"/>
    <col min="4861" max="4861" width="10.42578125" style="119" customWidth="1"/>
    <col min="4862" max="4862" width="17.140625" style="119" customWidth="1"/>
    <col min="4863" max="4863" width="18.7109375" style="119" customWidth="1"/>
    <col min="4864" max="4865" width="17.140625" style="119" customWidth="1"/>
    <col min="4866" max="4866" width="18.5703125" style="119" customWidth="1"/>
    <col min="4867" max="4867" width="18.85546875" style="119" customWidth="1"/>
    <col min="4868" max="4869" width="11.42578125" style="119"/>
    <col min="4870" max="4870" width="14.28515625" style="119" customWidth="1"/>
    <col min="4871" max="4871" width="11.140625" style="119" customWidth="1"/>
    <col min="4872" max="5116" width="11.42578125" style="119"/>
    <col min="5117" max="5117" width="10.42578125" style="119" customWidth="1"/>
    <col min="5118" max="5118" width="17.140625" style="119" customWidth="1"/>
    <col min="5119" max="5119" width="18.7109375" style="119" customWidth="1"/>
    <col min="5120" max="5121" width="17.140625" style="119" customWidth="1"/>
    <col min="5122" max="5122" width="18.5703125" style="119" customWidth="1"/>
    <col min="5123" max="5123" width="18.85546875" style="119" customWidth="1"/>
    <col min="5124" max="5125" width="11.42578125" style="119"/>
    <col min="5126" max="5126" width="14.28515625" style="119" customWidth="1"/>
    <col min="5127" max="5127" width="11.140625" style="119" customWidth="1"/>
    <col min="5128" max="5372" width="11.42578125" style="119"/>
    <col min="5373" max="5373" width="10.42578125" style="119" customWidth="1"/>
    <col min="5374" max="5374" width="17.140625" style="119" customWidth="1"/>
    <col min="5375" max="5375" width="18.7109375" style="119" customWidth="1"/>
    <col min="5376" max="5377" width="17.140625" style="119" customWidth="1"/>
    <col min="5378" max="5378" width="18.5703125" style="119" customWidth="1"/>
    <col min="5379" max="5379" width="18.85546875" style="119" customWidth="1"/>
    <col min="5380" max="5381" width="11.42578125" style="119"/>
    <col min="5382" max="5382" width="14.28515625" style="119" customWidth="1"/>
    <col min="5383" max="5383" width="11.140625" style="119" customWidth="1"/>
    <col min="5384" max="5628" width="11.42578125" style="119"/>
    <col min="5629" max="5629" width="10.42578125" style="119" customWidth="1"/>
    <col min="5630" max="5630" width="17.140625" style="119" customWidth="1"/>
    <col min="5631" max="5631" width="18.7109375" style="119" customWidth="1"/>
    <col min="5632" max="5633" width="17.140625" style="119" customWidth="1"/>
    <col min="5634" max="5634" width="18.5703125" style="119" customWidth="1"/>
    <col min="5635" max="5635" width="18.85546875" style="119" customWidth="1"/>
    <col min="5636" max="5637" width="11.42578125" style="119"/>
    <col min="5638" max="5638" width="14.28515625" style="119" customWidth="1"/>
    <col min="5639" max="5639" width="11.140625" style="119" customWidth="1"/>
    <col min="5640" max="5884" width="11.42578125" style="119"/>
    <col min="5885" max="5885" width="10.42578125" style="119" customWidth="1"/>
    <col min="5886" max="5886" width="17.140625" style="119" customWidth="1"/>
    <col min="5887" max="5887" width="18.7109375" style="119" customWidth="1"/>
    <col min="5888" max="5889" width="17.140625" style="119" customWidth="1"/>
    <col min="5890" max="5890" width="18.5703125" style="119" customWidth="1"/>
    <col min="5891" max="5891" width="18.85546875" style="119" customWidth="1"/>
    <col min="5892" max="5893" width="11.42578125" style="119"/>
    <col min="5894" max="5894" width="14.28515625" style="119" customWidth="1"/>
    <col min="5895" max="5895" width="11.140625" style="119" customWidth="1"/>
    <col min="5896" max="6140" width="11.42578125" style="119"/>
    <col min="6141" max="6141" width="10.42578125" style="119" customWidth="1"/>
    <col min="6142" max="6142" width="17.140625" style="119" customWidth="1"/>
    <col min="6143" max="6143" width="18.7109375" style="119" customWidth="1"/>
    <col min="6144" max="6145" width="17.140625" style="119" customWidth="1"/>
    <col min="6146" max="6146" width="18.5703125" style="119" customWidth="1"/>
    <col min="6147" max="6147" width="18.85546875" style="119" customWidth="1"/>
    <col min="6148" max="6149" width="11.42578125" style="119"/>
    <col min="6150" max="6150" width="14.28515625" style="119" customWidth="1"/>
    <col min="6151" max="6151" width="11.140625" style="119" customWidth="1"/>
    <col min="6152" max="6396" width="11.42578125" style="119"/>
    <col min="6397" max="6397" width="10.42578125" style="119" customWidth="1"/>
    <col min="6398" max="6398" width="17.140625" style="119" customWidth="1"/>
    <col min="6399" max="6399" width="18.7109375" style="119" customWidth="1"/>
    <col min="6400" max="6401" width="17.140625" style="119" customWidth="1"/>
    <col min="6402" max="6402" width="18.5703125" style="119" customWidth="1"/>
    <col min="6403" max="6403" width="18.85546875" style="119" customWidth="1"/>
    <col min="6404" max="6405" width="11.42578125" style="119"/>
    <col min="6406" max="6406" width="14.28515625" style="119" customWidth="1"/>
    <col min="6407" max="6407" width="11.140625" style="119" customWidth="1"/>
    <col min="6408" max="6652" width="11.42578125" style="119"/>
    <col min="6653" max="6653" width="10.42578125" style="119" customWidth="1"/>
    <col min="6654" max="6654" width="17.140625" style="119" customWidth="1"/>
    <col min="6655" max="6655" width="18.7109375" style="119" customWidth="1"/>
    <col min="6656" max="6657" width="17.140625" style="119" customWidth="1"/>
    <col min="6658" max="6658" width="18.5703125" style="119" customWidth="1"/>
    <col min="6659" max="6659" width="18.85546875" style="119" customWidth="1"/>
    <col min="6660" max="6661" width="11.42578125" style="119"/>
    <col min="6662" max="6662" width="14.28515625" style="119" customWidth="1"/>
    <col min="6663" max="6663" width="11.140625" style="119" customWidth="1"/>
    <col min="6664" max="6908" width="11.42578125" style="119"/>
    <col min="6909" max="6909" width="10.42578125" style="119" customWidth="1"/>
    <col min="6910" max="6910" width="17.140625" style="119" customWidth="1"/>
    <col min="6911" max="6911" width="18.7109375" style="119" customWidth="1"/>
    <col min="6912" max="6913" width="17.140625" style="119" customWidth="1"/>
    <col min="6914" max="6914" width="18.5703125" style="119" customWidth="1"/>
    <col min="6915" max="6915" width="18.85546875" style="119" customWidth="1"/>
    <col min="6916" max="6917" width="11.42578125" style="119"/>
    <col min="6918" max="6918" width="14.28515625" style="119" customWidth="1"/>
    <col min="6919" max="6919" width="11.140625" style="119" customWidth="1"/>
    <col min="6920" max="7164" width="11.42578125" style="119"/>
    <col min="7165" max="7165" width="10.42578125" style="119" customWidth="1"/>
    <col min="7166" max="7166" width="17.140625" style="119" customWidth="1"/>
    <col min="7167" max="7167" width="18.7109375" style="119" customWidth="1"/>
    <col min="7168" max="7169" width="17.140625" style="119" customWidth="1"/>
    <col min="7170" max="7170" width="18.5703125" style="119" customWidth="1"/>
    <col min="7171" max="7171" width="18.85546875" style="119" customWidth="1"/>
    <col min="7172" max="7173" width="11.42578125" style="119"/>
    <col min="7174" max="7174" width="14.28515625" style="119" customWidth="1"/>
    <col min="7175" max="7175" width="11.140625" style="119" customWidth="1"/>
    <col min="7176" max="7420" width="11.42578125" style="119"/>
    <col min="7421" max="7421" width="10.42578125" style="119" customWidth="1"/>
    <col min="7422" max="7422" width="17.140625" style="119" customWidth="1"/>
    <col min="7423" max="7423" width="18.7109375" style="119" customWidth="1"/>
    <col min="7424" max="7425" width="17.140625" style="119" customWidth="1"/>
    <col min="7426" max="7426" width="18.5703125" style="119" customWidth="1"/>
    <col min="7427" max="7427" width="18.85546875" style="119" customWidth="1"/>
    <col min="7428" max="7429" width="11.42578125" style="119"/>
    <col min="7430" max="7430" width="14.28515625" style="119" customWidth="1"/>
    <col min="7431" max="7431" width="11.140625" style="119" customWidth="1"/>
    <col min="7432" max="7676" width="11.42578125" style="119"/>
    <col min="7677" max="7677" width="10.42578125" style="119" customWidth="1"/>
    <col min="7678" max="7678" width="17.140625" style="119" customWidth="1"/>
    <col min="7679" max="7679" width="18.7109375" style="119" customWidth="1"/>
    <col min="7680" max="7681" width="17.140625" style="119" customWidth="1"/>
    <col min="7682" max="7682" width="18.5703125" style="119" customWidth="1"/>
    <col min="7683" max="7683" width="18.85546875" style="119" customWidth="1"/>
    <col min="7684" max="7685" width="11.42578125" style="119"/>
    <col min="7686" max="7686" width="14.28515625" style="119" customWidth="1"/>
    <col min="7687" max="7687" width="11.140625" style="119" customWidth="1"/>
    <col min="7688" max="7932" width="11.42578125" style="119"/>
    <col min="7933" max="7933" width="10.42578125" style="119" customWidth="1"/>
    <col min="7934" max="7934" width="17.140625" style="119" customWidth="1"/>
    <col min="7935" max="7935" width="18.7109375" style="119" customWidth="1"/>
    <col min="7936" max="7937" width="17.140625" style="119" customWidth="1"/>
    <col min="7938" max="7938" width="18.5703125" style="119" customWidth="1"/>
    <col min="7939" max="7939" width="18.85546875" style="119" customWidth="1"/>
    <col min="7940" max="7941" width="11.42578125" style="119"/>
    <col min="7942" max="7942" width="14.28515625" style="119" customWidth="1"/>
    <col min="7943" max="7943" width="11.140625" style="119" customWidth="1"/>
    <col min="7944" max="8188" width="11.42578125" style="119"/>
    <col min="8189" max="8189" width="10.42578125" style="119" customWidth="1"/>
    <col min="8190" max="8190" width="17.140625" style="119" customWidth="1"/>
    <col min="8191" max="8191" width="18.7109375" style="119" customWidth="1"/>
    <col min="8192" max="8193" width="17.140625" style="119" customWidth="1"/>
    <col min="8194" max="8194" width="18.5703125" style="119" customWidth="1"/>
    <col min="8195" max="8195" width="18.85546875" style="119" customWidth="1"/>
    <col min="8196" max="8197" width="11.42578125" style="119"/>
    <col min="8198" max="8198" width="14.28515625" style="119" customWidth="1"/>
    <col min="8199" max="8199" width="11.140625" style="119" customWidth="1"/>
    <col min="8200" max="8444" width="11.42578125" style="119"/>
    <col min="8445" max="8445" width="10.42578125" style="119" customWidth="1"/>
    <col min="8446" max="8446" width="17.140625" style="119" customWidth="1"/>
    <col min="8447" max="8447" width="18.7109375" style="119" customWidth="1"/>
    <col min="8448" max="8449" width="17.140625" style="119" customWidth="1"/>
    <col min="8450" max="8450" width="18.5703125" style="119" customWidth="1"/>
    <col min="8451" max="8451" width="18.85546875" style="119" customWidth="1"/>
    <col min="8452" max="8453" width="11.42578125" style="119"/>
    <col min="8454" max="8454" width="14.28515625" style="119" customWidth="1"/>
    <col min="8455" max="8455" width="11.140625" style="119" customWidth="1"/>
    <col min="8456" max="8700" width="11.42578125" style="119"/>
    <col min="8701" max="8701" width="10.42578125" style="119" customWidth="1"/>
    <col min="8702" max="8702" width="17.140625" style="119" customWidth="1"/>
    <col min="8703" max="8703" width="18.7109375" style="119" customWidth="1"/>
    <col min="8704" max="8705" width="17.140625" style="119" customWidth="1"/>
    <col min="8706" max="8706" width="18.5703125" style="119" customWidth="1"/>
    <col min="8707" max="8707" width="18.85546875" style="119" customWidth="1"/>
    <col min="8708" max="8709" width="11.42578125" style="119"/>
    <col min="8710" max="8710" width="14.28515625" style="119" customWidth="1"/>
    <col min="8711" max="8711" width="11.140625" style="119" customWidth="1"/>
    <col min="8712" max="8956" width="11.42578125" style="119"/>
    <col min="8957" max="8957" width="10.42578125" style="119" customWidth="1"/>
    <col min="8958" max="8958" width="17.140625" style="119" customWidth="1"/>
    <col min="8959" max="8959" width="18.7109375" style="119" customWidth="1"/>
    <col min="8960" max="8961" width="17.140625" style="119" customWidth="1"/>
    <col min="8962" max="8962" width="18.5703125" style="119" customWidth="1"/>
    <col min="8963" max="8963" width="18.85546875" style="119" customWidth="1"/>
    <col min="8964" max="8965" width="11.42578125" style="119"/>
    <col min="8966" max="8966" width="14.28515625" style="119" customWidth="1"/>
    <col min="8967" max="8967" width="11.140625" style="119" customWidth="1"/>
    <col min="8968" max="9212" width="11.42578125" style="119"/>
    <col min="9213" max="9213" width="10.42578125" style="119" customWidth="1"/>
    <col min="9214" max="9214" width="17.140625" style="119" customWidth="1"/>
    <col min="9215" max="9215" width="18.7109375" style="119" customWidth="1"/>
    <col min="9216" max="9217" width="17.140625" style="119" customWidth="1"/>
    <col min="9218" max="9218" width="18.5703125" style="119" customWidth="1"/>
    <col min="9219" max="9219" width="18.85546875" style="119" customWidth="1"/>
    <col min="9220" max="9221" width="11.42578125" style="119"/>
    <col min="9222" max="9222" width="14.28515625" style="119" customWidth="1"/>
    <col min="9223" max="9223" width="11.140625" style="119" customWidth="1"/>
    <col min="9224" max="9468" width="11.42578125" style="119"/>
    <col min="9469" max="9469" width="10.42578125" style="119" customWidth="1"/>
    <col min="9470" max="9470" width="17.140625" style="119" customWidth="1"/>
    <col min="9471" max="9471" width="18.7109375" style="119" customWidth="1"/>
    <col min="9472" max="9473" width="17.140625" style="119" customWidth="1"/>
    <col min="9474" max="9474" width="18.5703125" style="119" customWidth="1"/>
    <col min="9475" max="9475" width="18.85546875" style="119" customWidth="1"/>
    <col min="9476" max="9477" width="11.42578125" style="119"/>
    <col min="9478" max="9478" width="14.28515625" style="119" customWidth="1"/>
    <col min="9479" max="9479" width="11.140625" style="119" customWidth="1"/>
    <col min="9480" max="9724" width="11.42578125" style="119"/>
    <col min="9725" max="9725" width="10.42578125" style="119" customWidth="1"/>
    <col min="9726" max="9726" width="17.140625" style="119" customWidth="1"/>
    <col min="9727" max="9727" width="18.7109375" style="119" customWidth="1"/>
    <col min="9728" max="9729" width="17.140625" style="119" customWidth="1"/>
    <col min="9730" max="9730" width="18.5703125" style="119" customWidth="1"/>
    <col min="9731" max="9731" width="18.85546875" style="119" customWidth="1"/>
    <col min="9732" max="9733" width="11.42578125" style="119"/>
    <col min="9734" max="9734" width="14.28515625" style="119" customWidth="1"/>
    <col min="9735" max="9735" width="11.140625" style="119" customWidth="1"/>
    <col min="9736" max="9980" width="11.42578125" style="119"/>
    <col min="9981" max="9981" width="10.42578125" style="119" customWidth="1"/>
    <col min="9982" max="9982" width="17.140625" style="119" customWidth="1"/>
    <col min="9983" max="9983" width="18.7109375" style="119" customWidth="1"/>
    <col min="9984" max="9985" width="17.140625" style="119" customWidth="1"/>
    <col min="9986" max="9986" width="18.5703125" style="119" customWidth="1"/>
    <col min="9987" max="9987" width="18.85546875" style="119" customWidth="1"/>
    <col min="9988" max="9989" width="11.42578125" style="119"/>
    <col min="9990" max="9990" width="14.28515625" style="119" customWidth="1"/>
    <col min="9991" max="9991" width="11.140625" style="119" customWidth="1"/>
    <col min="9992" max="10236" width="11.42578125" style="119"/>
    <col min="10237" max="10237" width="10.42578125" style="119" customWidth="1"/>
    <col min="10238" max="10238" width="17.140625" style="119" customWidth="1"/>
    <col min="10239" max="10239" width="18.7109375" style="119" customWidth="1"/>
    <col min="10240" max="10241" width="17.140625" style="119" customWidth="1"/>
    <col min="10242" max="10242" width="18.5703125" style="119" customWidth="1"/>
    <col min="10243" max="10243" width="18.85546875" style="119" customWidth="1"/>
    <col min="10244" max="10245" width="11.42578125" style="119"/>
    <col min="10246" max="10246" width="14.28515625" style="119" customWidth="1"/>
    <col min="10247" max="10247" width="11.140625" style="119" customWidth="1"/>
    <col min="10248" max="10492" width="11.42578125" style="119"/>
    <col min="10493" max="10493" width="10.42578125" style="119" customWidth="1"/>
    <col min="10494" max="10494" width="17.140625" style="119" customWidth="1"/>
    <col min="10495" max="10495" width="18.7109375" style="119" customWidth="1"/>
    <col min="10496" max="10497" width="17.140625" style="119" customWidth="1"/>
    <col min="10498" max="10498" width="18.5703125" style="119" customWidth="1"/>
    <col min="10499" max="10499" width="18.85546875" style="119" customWidth="1"/>
    <col min="10500" max="10501" width="11.42578125" style="119"/>
    <col min="10502" max="10502" width="14.28515625" style="119" customWidth="1"/>
    <col min="10503" max="10503" width="11.140625" style="119" customWidth="1"/>
    <col min="10504" max="10748" width="11.42578125" style="119"/>
    <col min="10749" max="10749" width="10.42578125" style="119" customWidth="1"/>
    <col min="10750" max="10750" width="17.140625" style="119" customWidth="1"/>
    <col min="10751" max="10751" width="18.7109375" style="119" customWidth="1"/>
    <col min="10752" max="10753" width="17.140625" style="119" customWidth="1"/>
    <col min="10754" max="10754" width="18.5703125" style="119" customWidth="1"/>
    <col min="10755" max="10755" width="18.85546875" style="119" customWidth="1"/>
    <col min="10756" max="10757" width="11.42578125" style="119"/>
    <col min="10758" max="10758" width="14.28515625" style="119" customWidth="1"/>
    <col min="10759" max="10759" width="11.140625" style="119" customWidth="1"/>
    <col min="10760" max="11004" width="11.42578125" style="119"/>
    <col min="11005" max="11005" width="10.42578125" style="119" customWidth="1"/>
    <col min="11006" max="11006" width="17.140625" style="119" customWidth="1"/>
    <col min="11007" max="11007" width="18.7109375" style="119" customWidth="1"/>
    <col min="11008" max="11009" width="17.140625" style="119" customWidth="1"/>
    <col min="11010" max="11010" width="18.5703125" style="119" customWidth="1"/>
    <col min="11011" max="11011" width="18.85546875" style="119" customWidth="1"/>
    <col min="11012" max="11013" width="11.42578125" style="119"/>
    <col min="11014" max="11014" width="14.28515625" style="119" customWidth="1"/>
    <col min="11015" max="11015" width="11.140625" style="119" customWidth="1"/>
    <col min="11016" max="11260" width="11.42578125" style="119"/>
    <col min="11261" max="11261" width="10.42578125" style="119" customWidth="1"/>
    <col min="11262" max="11262" width="17.140625" style="119" customWidth="1"/>
    <col min="11263" max="11263" width="18.7109375" style="119" customWidth="1"/>
    <col min="11264" max="11265" width="17.140625" style="119" customWidth="1"/>
    <col min="11266" max="11266" width="18.5703125" style="119" customWidth="1"/>
    <col min="11267" max="11267" width="18.85546875" style="119" customWidth="1"/>
    <col min="11268" max="11269" width="11.42578125" style="119"/>
    <col min="11270" max="11270" width="14.28515625" style="119" customWidth="1"/>
    <col min="11271" max="11271" width="11.140625" style="119" customWidth="1"/>
    <col min="11272" max="11516" width="11.42578125" style="119"/>
    <col min="11517" max="11517" width="10.42578125" style="119" customWidth="1"/>
    <col min="11518" max="11518" width="17.140625" style="119" customWidth="1"/>
    <col min="11519" max="11519" width="18.7109375" style="119" customWidth="1"/>
    <col min="11520" max="11521" width="17.140625" style="119" customWidth="1"/>
    <col min="11522" max="11522" width="18.5703125" style="119" customWidth="1"/>
    <col min="11523" max="11523" width="18.85546875" style="119" customWidth="1"/>
    <col min="11524" max="11525" width="11.42578125" style="119"/>
    <col min="11526" max="11526" width="14.28515625" style="119" customWidth="1"/>
    <col min="11527" max="11527" width="11.140625" style="119" customWidth="1"/>
    <col min="11528" max="11772" width="11.42578125" style="119"/>
    <col min="11773" max="11773" width="10.42578125" style="119" customWidth="1"/>
    <col min="11774" max="11774" width="17.140625" style="119" customWidth="1"/>
    <col min="11775" max="11775" width="18.7109375" style="119" customWidth="1"/>
    <col min="11776" max="11777" width="17.140625" style="119" customWidth="1"/>
    <col min="11778" max="11778" width="18.5703125" style="119" customWidth="1"/>
    <col min="11779" max="11779" width="18.85546875" style="119" customWidth="1"/>
    <col min="11780" max="11781" width="11.42578125" style="119"/>
    <col min="11782" max="11782" width="14.28515625" style="119" customWidth="1"/>
    <col min="11783" max="11783" width="11.140625" style="119" customWidth="1"/>
    <col min="11784" max="12028" width="11.42578125" style="119"/>
    <col min="12029" max="12029" width="10.42578125" style="119" customWidth="1"/>
    <col min="12030" max="12030" width="17.140625" style="119" customWidth="1"/>
    <col min="12031" max="12031" width="18.7109375" style="119" customWidth="1"/>
    <col min="12032" max="12033" width="17.140625" style="119" customWidth="1"/>
    <col min="12034" max="12034" width="18.5703125" style="119" customWidth="1"/>
    <col min="12035" max="12035" width="18.85546875" style="119" customWidth="1"/>
    <col min="12036" max="12037" width="11.42578125" style="119"/>
    <col min="12038" max="12038" width="14.28515625" style="119" customWidth="1"/>
    <col min="12039" max="12039" width="11.140625" style="119" customWidth="1"/>
    <col min="12040" max="12284" width="11.42578125" style="119"/>
    <col min="12285" max="12285" width="10.42578125" style="119" customWidth="1"/>
    <col min="12286" max="12286" width="17.140625" style="119" customWidth="1"/>
    <col min="12287" max="12287" width="18.7109375" style="119" customWidth="1"/>
    <col min="12288" max="12289" width="17.140625" style="119" customWidth="1"/>
    <col min="12290" max="12290" width="18.5703125" style="119" customWidth="1"/>
    <col min="12291" max="12291" width="18.85546875" style="119" customWidth="1"/>
    <col min="12292" max="12293" width="11.42578125" style="119"/>
    <col min="12294" max="12294" width="14.28515625" style="119" customWidth="1"/>
    <col min="12295" max="12295" width="11.140625" style="119" customWidth="1"/>
    <col min="12296" max="12540" width="11.42578125" style="119"/>
    <col min="12541" max="12541" width="10.42578125" style="119" customWidth="1"/>
    <col min="12542" max="12542" width="17.140625" style="119" customWidth="1"/>
    <col min="12543" max="12543" width="18.7109375" style="119" customWidth="1"/>
    <col min="12544" max="12545" width="17.140625" style="119" customWidth="1"/>
    <col min="12546" max="12546" width="18.5703125" style="119" customWidth="1"/>
    <col min="12547" max="12547" width="18.85546875" style="119" customWidth="1"/>
    <col min="12548" max="12549" width="11.42578125" style="119"/>
    <col min="12550" max="12550" width="14.28515625" style="119" customWidth="1"/>
    <col min="12551" max="12551" width="11.140625" style="119" customWidth="1"/>
    <col min="12552" max="12796" width="11.42578125" style="119"/>
    <col min="12797" max="12797" width="10.42578125" style="119" customWidth="1"/>
    <col min="12798" max="12798" width="17.140625" style="119" customWidth="1"/>
    <col min="12799" max="12799" width="18.7109375" style="119" customWidth="1"/>
    <col min="12800" max="12801" width="17.140625" style="119" customWidth="1"/>
    <col min="12802" max="12802" width="18.5703125" style="119" customWidth="1"/>
    <col min="12803" max="12803" width="18.85546875" style="119" customWidth="1"/>
    <col min="12804" max="12805" width="11.42578125" style="119"/>
    <col min="12806" max="12806" width="14.28515625" style="119" customWidth="1"/>
    <col min="12807" max="12807" width="11.140625" style="119" customWidth="1"/>
    <col min="12808" max="13052" width="11.42578125" style="119"/>
    <col min="13053" max="13053" width="10.42578125" style="119" customWidth="1"/>
    <col min="13054" max="13054" width="17.140625" style="119" customWidth="1"/>
    <col min="13055" max="13055" width="18.7109375" style="119" customWidth="1"/>
    <col min="13056" max="13057" width="17.140625" style="119" customWidth="1"/>
    <col min="13058" max="13058" width="18.5703125" style="119" customWidth="1"/>
    <col min="13059" max="13059" width="18.85546875" style="119" customWidth="1"/>
    <col min="13060" max="13061" width="11.42578125" style="119"/>
    <col min="13062" max="13062" width="14.28515625" style="119" customWidth="1"/>
    <col min="13063" max="13063" width="11.140625" style="119" customWidth="1"/>
    <col min="13064" max="13308" width="11.42578125" style="119"/>
    <col min="13309" max="13309" width="10.42578125" style="119" customWidth="1"/>
    <col min="13310" max="13310" width="17.140625" style="119" customWidth="1"/>
    <col min="13311" max="13311" width="18.7109375" style="119" customWidth="1"/>
    <col min="13312" max="13313" width="17.140625" style="119" customWidth="1"/>
    <col min="13314" max="13314" width="18.5703125" style="119" customWidth="1"/>
    <col min="13315" max="13315" width="18.85546875" style="119" customWidth="1"/>
    <col min="13316" max="13317" width="11.42578125" style="119"/>
    <col min="13318" max="13318" width="14.28515625" style="119" customWidth="1"/>
    <col min="13319" max="13319" width="11.140625" style="119" customWidth="1"/>
    <col min="13320" max="13564" width="11.42578125" style="119"/>
    <col min="13565" max="13565" width="10.42578125" style="119" customWidth="1"/>
    <col min="13566" max="13566" width="17.140625" style="119" customWidth="1"/>
    <col min="13567" max="13567" width="18.7109375" style="119" customWidth="1"/>
    <col min="13568" max="13569" width="17.140625" style="119" customWidth="1"/>
    <col min="13570" max="13570" width="18.5703125" style="119" customWidth="1"/>
    <col min="13571" max="13571" width="18.85546875" style="119" customWidth="1"/>
    <col min="13572" max="13573" width="11.42578125" style="119"/>
    <col min="13574" max="13574" width="14.28515625" style="119" customWidth="1"/>
    <col min="13575" max="13575" width="11.140625" style="119" customWidth="1"/>
    <col min="13576" max="13820" width="11.42578125" style="119"/>
    <col min="13821" max="13821" width="10.42578125" style="119" customWidth="1"/>
    <col min="13822" max="13822" width="17.140625" style="119" customWidth="1"/>
    <col min="13823" max="13823" width="18.7109375" style="119" customWidth="1"/>
    <col min="13824" max="13825" width="17.140625" style="119" customWidth="1"/>
    <col min="13826" max="13826" width="18.5703125" style="119" customWidth="1"/>
    <col min="13827" max="13827" width="18.85546875" style="119" customWidth="1"/>
    <col min="13828" max="13829" width="11.42578125" style="119"/>
    <col min="13830" max="13830" width="14.28515625" style="119" customWidth="1"/>
    <col min="13831" max="13831" width="11.140625" style="119" customWidth="1"/>
    <col min="13832" max="14076" width="11.42578125" style="119"/>
    <col min="14077" max="14077" width="10.42578125" style="119" customWidth="1"/>
    <col min="14078" max="14078" width="17.140625" style="119" customWidth="1"/>
    <col min="14079" max="14079" width="18.7109375" style="119" customWidth="1"/>
    <col min="14080" max="14081" width="17.140625" style="119" customWidth="1"/>
    <col min="14082" max="14082" width="18.5703125" style="119" customWidth="1"/>
    <col min="14083" max="14083" width="18.85546875" style="119" customWidth="1"/>
    <col min="14084" max="14085" width="11.42578125" style="119"/>
    <col min="14086" max="14086" width="14.28515625" style="119" customWidth="1"/>
    <col min="14087" max="14087" width="11.140625" style="119" customWidth="1"/>
    <col min="14088" max="14332" width="11.42578125" style="119"/>
    <col min="14333" max="14333" width="10.42578125" style="119" customWidth="1"/>
    <col min="14334" max="14334" width="17.140625" style="119" customWidth="1"/>
    <col min="14335" max="14335" width="18.7109375" style="119" customWidth="1"/>
    <col min="14336" max="14337" width="17.140625" style="119" customWidth="1"/>
    <col min="14338" max="14338" width="18.5703125" style="119" customWidth="1"/>
    <col min="14339" max="14339" width="18.85546875" style="119" customWidth="1"/>
    <col min="14340" max="14341" width="11.42578125" style="119"/>
    <col min="14342" max="14342" width="14.28515625" style="119" customWidth="1"/>
    <col min="14343" max="14343" width="11.140625" style="119" customWidth="1"/>
    <col min="14344" max="14588" width="11.42578125" style="119"/>
    <col min="14589" max="14589" width="10.42578125" style="119" customWidth="1"/>
    <col min="14590" max="14590" width="17.140625" style="119" customWidth="1"/>
    <col min="14591" max="14591" width="18.7109375" style="119" customWidth="1"/>
    <col min="14592" max="14593" width="17.140625" style="119" customWidth="1"/>
    <col min="14594" max="14594" width="18.5703125" style="119" customWidth="1"/>
    <col min="14595" max="14595" width="18.85546875" style="119" customWidth="1"/>
    <col min="14596" max="14597" width="11.42578125" style="119"/>
    <col min="14598" max="14598" width="14.28515625" style="119" customWidth="1"/>
    <col min="14599" max="14599" width="11.140625" style="119" customWidth="1"/>
    <col min="14600" max="14844" width="11.42578125" style="119"/>
    <col min="14845" max="14845" width="10.42578125" style="119" customWidth="1"/>
    <col min="14846" max="14846" width="17.140625" style="119" customWidth="1"/>
    <col min="14847" max="14847" width="18.7109375" style="119" customWidth="1"/>
    <col min="14848" max="14849" width="17.140625" style="119" customWidth="1"/>
    <col min="14850" max="14850" width="18.5703125" style="119" customWidth="1"/>
    <col min="14851" max="14851" width="18.85546875" style="119" customWidth="1"/>
    <col min="14852" max="14853" width="11.42578125" style="119"/>
    <col min="14854" max="14854" width="14.28515625" style="119" customWidth="1"/>
    <col min="14855" max="14855" width="11.140625" style="119" customWidth="1"/>
    <col min="14856" max="15100" width="11.42578125" style="119"/>
    <col min="15101" max="15101" width="10.42578125" style="119" customWidth="1"/>
    <col min="15102" max="15102" width="17.140625" style="119" customWidth="1"/>
    <col min="15103" max="15103" width="18.7109375" style="119" customWidth="1"/>
    <col min="15104" max="15105" width="17.140625" style="119" customWidth="1"/>
    <col min="15106" max="15106" width="18.5703125" style="119" customWidth="1"/>
    <col min="15107" max="15107" width="18.85546875" style="119" customWidth="1"/>
    <col min="15108" max="15109" width="11.42578125" style="119"/>
    <col min="15110" max="15110" width="14.28515625" style="119" customWidth="1"/>
    <col min="15111" max="15111" width="11.140625" style="119" customWidth="1"/>
    <col min="15112" max="15356" width="11.42578125" style="119"/>
    <col min="15357" max="15357" width="10.42578125" style="119" customWidth="1"/>
    <col min="15358" max="15358" width="17.140625" style="119" customWidth="1"/>
    <col min="15359" max="15359" width="18.7109375" style="119" customWidth="1"/>
    <col min="15360" max="15361" width="17.140625" style="119" customWidth="1"/>
    <col min="15362" max="15362" width="18.5703125" style="119" customWidth="1"/>
    <col min="15363" max="15363" width="18.85546875" style="119" customWidth="1"/>
    <col min="15364" max="15365" width="11.42578125" style="119"/>
    <col min="15366" max="15366" width="14.28515625" style="119" customWidth="1"/>
    <col min="15367" max="15367" width="11.140625" style="119" customWidth="1"/>
    <col min="15368" max="15612" width="11.42578125" style="119"/>
    <col min="15613" max="15613" width="10.42578125" style="119" customWidth="1"/>
    <col min="15614" max="15614" width="17.140625" style="119" customWidth="1"/>
    <col min="15615" max="15615" width="18.7109375" style="119" customWidth="1"/>
    <col min="15616" max="15617" width="17.140625" style="119" customWidth="1"/>
    <col min="15618" max="15618" width="18.5703125" style="119" customWidth="1"/>
    <col min="15619" max="15619" width="18.85546875" style="119" customWidth="1"/>
    <col min="15620" max="15621" width="11.42578125" style="119"/>
    <col min="15622" max="15622" width="14.28515625" style="119" customWidth="1"/>
    <col min="15623" max="15623" width="11.140625" style="119" customWidth="1"/>
    <col min="15624" max="15868" width="11.42578125" style="119"/>
    <col min="15869" max="15869" width="10.42578125" style="119" customWidth="1"/>
    <col min="15870" max="15870" width="17.140625" style="119" customWidth="1"/>
    <col min="15871" max="15871" width="18.7109375" style="119" customWidth="1"/>
    <col min="15872" max="15873" width="17.140625" style="119" customWidth="1"/>
    <col min="15874" max="15874" width="18.5703125" style="119" customWidth="1"/>
    <col min="15875" max="15875" width="18.85546875" style="119" customWidth="1"/>
    <col min="15876" max="15877" width="11.42578125" style="119"/>
    <col min="15878" max="15878" width="14.28515625" style="119" customWidth="1"/>
    <col min="15879" max="15879" width="11.140625" style="119" customWidth="1"/>
    <col min="15880" max="16124" width="11.42578125" style="119"/>
    <col min="16125" max="16125" width="10.42578125" style="119" customWidth="1"/>
    <col min="16126" max="16126" width="17.140625" style="119" customWidth="1"/>
    <col min="16127" max="16127" width="18.7109375" style="119" customWidth="1"/>
    <col min="16128" max="16129" width="17.140625" style="119" customWidth="1"/>
    <col min="16130" max="16130" width="18.5703125" style="119" customWidth="1"/>
    <col min="16131" max="16131" width="18.85546875" style="119" customWidth="1"/>
    <col min="16132" max="16133" width="11.42578125" style="119"/>
    <col min="16134" max="16134" width="14.28515625" style="119" customWidth="1"/>
    <col min="16135" max="16135" width="11.140625" style="119" customWidth="1"/>
    <col min="16136" max="16384" width="11.42578125" style="119"/>
  </cols>
  <sheetData>
    <row r="2" spans="1:7" ht="18" customHeight="1">
      <c r="A2" s="118" t="s">
        <v>994</v>
      </c>
      <c r="B2" s="118"/>
      <c r="C2" s="118"/>
      <c r="D2" s="118"/>
      <c r="E2" s="118"/>
      <c r="F2" s="118"/>
      <c r="G2" s="118"/>
    </row>
    <row r="3" spans="1:7" ht="18" customHeight="1">
      <c r="A3" s="140" t="s">
        <v>995</v>
      </c>
      <c r="B3" s="140"/>
      <c r="C3" s="140"/>
      <c r="D3" s="140"/>
      <c r="E3" s="140"/>
      <c r="F3" s="140"/>
      <c r="G3" s="140"/>
    </row>
    <row r="4" spans="1:7" ht="18" customHeight="1">
      <c r="A4" s="140" t="s">
        <v>960</v>
      </c>
      <c r="B4" s="140"/>
      <c r="C4" s="140"/>
      <c r="D4" s="140"/>
      <c r="E4" s="140"/>
      <c r="F4" s="140"/>
      <c r="G4" s="140"/>
    </row>
    <row r="5" spans="1:7" ht="7.5" customHeight="1">
      <c r="A5" s="319"/>
      <c r="B5" s="319"/>
      <c r="C5" s="319"/>
      <c r="D5" s="319"/>
      <c r="E5" s="319"/>
      <c r="F5" s="319"/>
      <c r="G5" s="319"/>
    </row>
    <row r="6" spans="1:7" ht="19.5" customHeight="1">
      <c r="A6" s="499" t="s">
        <v>929</v>
      </c>
      <c r="B6" s="335" t="s">
        <v>996</v>
      </c>
      <c r="C6" s="336"/>
      <c r="D6" s="336"/>
      <c r="E6" s="336"/>
      <c r="F6" s="336"/>
      <c r="G6" s="336"/>
    </row>
    <row r="7" spans="1:7" ht="42" customHeight="1">
      <c r="A7" s="499"/>
      <c r="B7" s="337" t="s">
        <v>997</v>
      </c>
      <c r="C7" s="337" t="s">
        <v>998</v>
      </c>
      <c r="D7" s="338" t="s">
        <v>999</v>
      </c>
      <c r="E7" s="338" t="s">
        <v>1000</v>
      </c>
      <c r="F7" s="338" t="s">
        <v>1001</v>
      </c>
      <c r="G7" s="338" t="s">
        <v>1002</v>
      </c>
    </row>
    <row r="8" spans="1:7" ht="8.25" customHeight="1">
      <c r="D8" s="126"/>
    </row>
    <row r="9" spans="1:7" s="339" customFormat="1" ht="16.5" customHeight="1">
      <c r="A9" s="339" t="s">
        <v>34</v>
      </c>
      <c r="B9" s="340">
        <f t="shared" ref="B9:G9" si="0">SUM(B11:B13)</f>
        <v>219282</v>
      </c>
      <c r="C9" s="340">
        <f t="shared" si="0"/>
        <v>33376</v>
      </c>
      <c r="D9" s="340">
        <f t="shared" si="0"/>
        <v>207376</v>
      </c>
      <c r="E9" s="340">
        <f t="shared" si="0"/>
        <v>64</v>
      </c>
      <c r="F9" s="340">
        <f t="shared" si="0"/>
        <v>2545</v>
      </c>
      <c r="G9" s="340">
        <f t="shared" si="0"/>
        <v>225257</v>
      </c>
    </row>
    <row r="10" spans="1:7" s="139" customFormat="1" ht="8.25" customHeight="1">
      <c r="B10" s="341"/>
      <c r="C10" s="341"/>
      <c r="D10" s="341"/>
      <c r="E10" s="341"/>
      <c r="F10" s="341"/>
      <c r="G10" s="341"/>
    </row>
    <row r="11" spans="1:7" s="139" customFormat="1" ht="16.5" customHeight="1">
      <c r="A11" s="183" t="s">
        <v>940</v>
      </c>
      <c r="B11" s="342">
        <v>107734</v>
      </c>
      <c r="C11" s="342">
        <v>12445</v>
      </c>
      <c r="D11" s="342">
        <v>74228</v>
      </c>
      <c r="E11" s="342">
        <v>19</v>
      </c>
      <c r="F11" s="342">
        <v>1446</v>
      </c>
      <c r="G11" s="342">
        <v>107315</v>
      </c>
    </row>
    <row r="12" spans="1:7" s="139" customFormat="1" ht="16.5" customHeight="1">
      <c r="A12" s="183" t="s">
        <v>942</v>
      </c>
      <c r="B12" s="342">
        <v>58689</v>
      </c>
      <c r="C12" s="342">
        <v>12923</v>
      </c>
      <c r="D12" s="342">
        <v>68992</v>
      </c>
      <c r="E12" s="342">
        <v>15</v>
      </c>
      <c r="F12" s="342">
        <v>624</v>
      </c>
      <c r="G12" s="342">
        <v>62719</v>
      </c>
    </row>
    <row r="13" spans="1:7" s="139" customFormat="1" ht="16.5" customHeight="1">
      <c r="A13" s="183" t="s">
        <v>943</v>
      </c>
      <c r="B13" s="342">
        <v>52859</v>
      </c>
      <c r="C13" s="342">
        <v>8008</v>
      </c>
      <c r="D13" s="342">
        <v>64156</v>
      </c>
      <c r="E13" s="342">
        <v>30</v>
      </c>
      <c r="F13" s="342">
        <v>475</v>
      </c>
      <c r="G13" s="342">
        <v>55223</v>
      </c>
    </row>
    <row r="14" spans="1:7" ht="8.25" customHeight="1">
      <c r="A14" s="135"/>
      <c r="B14" s="135"/>
      <c r="C14" s="135"/>
      <c r="D14" s="135"/>
      <c r="E14" s="135"/>
      <c r="F14" s="135"/>
      <c r="G14" s="135"/>
    </row>
    <row r="15" spans="1:7" ht="6" customHeight="1"/>
    <row r="16" spans="1:7" ht="13.5">
      <c r="A16" s="325" t="s">
        <v>1003</v>
      </c>
      <c r="B16" s="139"/>
      <c r="C16" s="139"/>
      <c r="D16" s="139"/>
      <c r="E16" s="139"/>
      <c r="F16" s="139"/>
      <c r="G16" s="139"/>
    </row>
    <row r="17" spans="1:7" ht="18.75" customHeight="1">
      <c r="A17" s="500" t="s">
        <v>1249</v>
      </c>
      <c r="B17" s="501"/>
      <c r="C17" s="501"/>
      <c r="D17" s="501"/>
      <c r="E17" s="501"/>
      <c r="F17" s="501"/>
      <c r="G17" s="501"/>
    </row>
    <row r="18" spans="1:7">
      <c r="A18" s="139" t="s">
        <v>1004</v>
      </c>
      <c r="B18" s="139"/>
      <c r="C18" s="139"/>
      <c r="D18" s="139"/>
      <c r="E18" s="139"/>
      <c r="F18" s="139"/>
      <c r="G18" s="139"/>
    </row>
  </sheetData>
  <mergeCells count="2">
    <mergeCell ref="A6:A7"/>
    <mergeCell ref="A17:G17"/>
  </mergeCells>
  <printOptions horizontalCentered="1" verticalCentered="1"/>
  <pageMargins left="0.39370078740157483" right="0.39370078740157483" top="0.78740157480314965" bottom="0.78740157480314965" header="0" footer="0.19685039370078741"/>
  <pageSetup scale="95" firstPageNumber="25" orientation="landscape" useFirstPageNumber="1" verticalDpi="599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86AF8-7360-461C-9300-A01DB22AB11A}">
  <sheetPr>
    <pageSetUpPr fitToPage="1"/>
  </sheetPr>
  <dimension ref="A2:E28"/>
  <sheetViews>
    <sheetView showGridLines="0" zoomScaleNormal="100" workbookViewId="0">
      <selection activeCell="G9" sqref="G9"/>
    </sheetView>
  </sheetViews>
  <sheetFormatPr baseColWidth="10" defaultRowHeight="12.75"/>
  <cols>
    <col min="1" max="1" width="34.7109375" style="119" customWidth="1"/>
    <col min="2" max="2" width="11" style="119" customWidth="1"/>
    <col min="3" max="5" width="10.7109375" style="119" customWidth="1"/>
    <col min="6" max="247" width="11.42578125" style="119"/>
    <col min="248" max="248" width="34.7109375" style="119" customWidth="1"/>
    <col min="249" max="249" width="11" style="119" customWidth="1"/>
    <col min="250" max="252" width="10.7109375" style="119" customWidth="1"/>
    <col min="253" max="503" width="11.42578125" style="119"/>
    <col min="504" max="504" width="34.7109375" style="119" customWidth="1"/>
    <col min="505" max="505" width="11" style="119" customWidth="1"/>
    <col min="506" max="508" width="10.7109375" style="119" customWidth="1"/>
    <col min="509" max="759" width="11.42578125" style="119"/>
    <col min="760" max="760" width="34.7109375" style="119" customWidth="1"/>
    <col min="761" max="761" width="11" style="119" customWidth="1"/>
    <col min="762" max="764" width="10.7109375" style="119" customWidth="1"/>
    <col min="765" max="1015" width="11.42578125" style="119"/>
    <col min="1016" max="1016" width="34.7109375" style="119" customWidth="1"/>
    <col min="1017" max="1017" width="11" style="119" customWidth="1"/>
    <col min="1018" max="1020" width="10.7109375" style="119" customWidth="1"/>
    <col min="1021" max="1271" width="11.42578125" style="119"/>
    <col min="1272" max="1272" width="34.7109375" style="119" customWidth="1"/>
    <col min="1273" max="1273" width="11" style="119" customWidth="1"/>
    <col min="1274" max="1276" width="10.7109375" style="119" customWidth="1"/>
    <col min="1277" max="1527" width="11.42578125" style="119"/>
    <col min="1528" max="1528" width="34.7109375" style="119" customWidth="1"/>
    <col min="1529" max="1529" width="11" style="119" customWidth="1"/>
    <col min="1530" max="1532" width="10.7109375" style="119" customWidth="1"/>
    <col min="1533" max="1783" width="11.42578125" style="119"/>
    <col min="1784" max="1784" width="34.7109375" style="119" customWidth="1"/>
    <col min="1785" max="1785" width="11" style="119" customWidth="1"/>
    <col min="1786" max="1788" width="10.7109375" style="119" customWidth="1"/>
    <col min="1789" max="2039" width="11.42578125" style="119"/>
    <col min="2040" max="2040" width="34.7109375" style="119" customWidth="1"/>
    <col min="2041" max="2041" width="11" style="119" customWidth="1"/>
    <col min="2042" max="2044" width="10.7109375" style="119" customWidth="1"/>
    <col min="2045" max="2295" width="11.42578125" style="119"/>
    <col min="2296" max="2296" width="34.7109375" style="119" customWidth="1"/>
    <col min="2297" max="2297" width="11" style="119" customWidth="1"/>
    <col min="2298" max="2300" width="10.7109375" style="119" customWidth="1"/>
    <col min="2301" max="2551" width="11.42578125" style="119"/>
    <col min="2552" max="2552" width="34.7109375" style="119" customWidth="1"/>
    <col min="2553" max="2553" width="11" style="119" customWidth="1"/>
    <col min="2554" max="2556" width="10.7109375" style="119" customWidth="1"/>
    <col min="2557" max="2807" width="11.42578125" style="119"/>
    <col min="2808" max="2808" width="34.7109375" style="119" customWidth="1"/>
    <col min="2809" max="2809" width="11" style="119" customWidth="1"/>
    <col min="2810" max="2812" width="10.7109375" style="119" customWidth="1"/>
    <col min="2813" max="3063" width="11.42578125" style="119"/>
    <col min="3064" max="3064" width="34.7109375" style="119" customWidth="1"/>
    <col min="3065" max="3065" width="11" style="119" customWidth="1"/>
    <col min="3066" max="3068" width="10.7109375" style="119" customWidth="1"/>
    <col min="3069" max="3319" width="11.42578125" style="119"/>
    <col min="3320" max="3320" width="34.7109375" style="119" customWidth="1"/>
    <col min="3321" max="3321" width="11" style="119" customWidth="1"/>
    <col min="3322" max="3324" width="10.7109375" style="119" customWidth="1"/>
    <col min="3325" max="3575" width="11.42578125" style="119"/>
    <col min="3576" max="3576" width="34.7109375" style="119" customWidth="1"/>
    <col min="3577" max="3577" width="11" style="119" customWidth="1"/>
    <col min="3578" max="3580" width="10.7109375" style="119" customWidth="1"/>
    <col min="3581" max="3831" width="11.42578125" style="119"/>
    <col min="3832" max="3832" width="34.7109375" style="119" customWidth="1"/>
    <col min="3833" max="3833" width="11" style="119" customWidth="1"/>
    <col min="3834" max="3836" width="10.7109375" style="119" customWidth="1"/>
    <col min="3837" max="4087" width="11.42578125" style="119"/>
    <col min="4088" max="4088" width="34.7109375" style="119" customWidth="1"/>
    <col min="4089" max="4089" width="11" style="119" customWidth="1"/>
    <col min="4090" max="4092" width="10.7109375" style="119" customWidth="1"/>
    <col min="4093" max="4343" width="11.42578125" style="119"/>
    <col min="4344" max="4344" width="34.7109375" style="119" customWidth="1"/>
    <col min="4345" max="4345" width="11" style="119" customWidth="1"/>
    <col min="4346" max="4348" width="10.7109375" style="119" customWidth="1"/>
    <col min="4349" max="4599" width="11.42578125" style="119"/>
    <col min="4600" max="4600" width="34.7109375" style="119" customWidth="1"/>
    <col min="4601" max="4601" width="11" style="119" customWidth="1"/>
    <col min="4602" max="4604" width="10.7109375" style="119" customWidth="1"/>
    <col min="4605" max="4855" width="11.42578125" style="119"/>
    <col min="4856" max="4856" width="34.7109375" style="119" customWidth="1"/>
    <col min="4857" max="4857" width="11" style="119" customWidth="1"/>
    <col min="4858" max="4860" width="10.7109375" style="119" customWidth="1"/>
    <col min="4861" max="5111" width="11.42578125" style="119"/>
    <col min="5112" max="5112" width="34.7109375" style="119" customWidth="1"/>
    <col min="5113" max="5113" width="11" style="119" customWidth="1"/>
    <col min="5114" max="5116" width="10.7109375" style="119" customWidth="1"/>
    <col min="5117" max="5367" width="11.42578125" style="119"/>
    <col min="5368" max="5368" width="34.7109375" style="119" customWidth="1"/>
    <col min="5369" max="5369" width="11" style="119" customWidth="1"/>
    <col min="5370" max="5372" width="10.7109375" style="119" customWidth="1"/>
    <col min="5373" max="5623" width="11.42578125" style="119"/>
    <col min="5624" max="5624" width="34.7109375" style="119" customWidth="1"/>
    <col min="5625" max="5625" width="11" style="119" customWidth="1"/>
    <col min="5626" max="5628" width="10.7109375" style="119" customWidth="1"/>
    <col min="5629" max="5879" width="11.42578125" style="119"/>
    <col min="5880" max="5880" width="34.7109375" style="119" customWidth="1"/>
    <col min="5881" max="5881" width="11" style="119" customWidth="1"/>
    <col min="5882" max="5884" width="10.7109375" style="119" customWidth="1"/>
    <col min="5885" max="6135" width="11.42578125" style="119"/>
    <col min="6136" max="6136" width="34.7109375" style="119" customWidth="1"/>
    <col min="6137" max="6137" width="11" style="119" customWidth="1"/>
    <col min="6138" max="6140" width="10.7109375" style="119" customWidth="1"/>
    <col min="6141" max="6391" width="11.42578125" style="119"/>
    <col min="6392" max="6392" width="34.7109375" style="119" customWidth="1"/>
    <col min="6393" max="6393" width="11" style="119" customWidth="1"/>
    <col min="6394" max="6396" width="10.7109375" style="119" customWidth="1"/>
    <col min="6397" max="6647" width="11.42578125" style="119"/>
    <col min="6648" max="6648" width="34.7109375" style="119" customWidth="1"/>
    <col min="6649" max="6649" width="11" style="119" customWidth="1"/>
    <col min="6650" max="6652" width="10.7109375" style="119" customWidth="1"/>
    <col min="6653" max="6903" width="11.42578125" style="119"/>
    <col min="6904" max="6904" width="34.7109375" style="119" customWidth="1"/>
    <col min="6905" max="6905" width="11" style="119" customWidth="1"/>
    <col min="6906" max="6908" width="10.7109375" style="119" customWidth="1"/>
    <col min="6909" max="7159" width="11.42578125" style="119"/>
    <col min="7160" max="7160" width="34.7109375" style="119" customWidth="1"/>
    <col min="7161" max="7161" width="11" style="119" customWidth="1"/>
    <col min="7162" max="7164" width="10.7109375" style="119" customWidth="1"/>
    <col min="7165" max="7415" width="11.42578125" style="119"/>
    <col min="7416" max="7416" width="34.7109375" style="119" customWidth="1"/>
    <col min="7417" max="7417" width="11" style="119" customWidth="1"/>
    <col min="7418" max="7420" width="10.7109375" style="119" customWidth="1"/>
    <col min="7421" max="7671" width="11.42578125" style="119"/>
    <col min="7672" max="7672" width="34.7109375" style="119" customWidth="1"/>
    <col min="7673" max="7673" width="11" style="119" customWidth="1"/>
    <col min="7674" max="7676" width="10.7109375" style="119" customWidth="1"/>
    <col min="7677" max="7927" width="11.42578125" style="119"/>
    <col min="7928" max="7928" width="34.7109375" style="119" customWidth="1"/>
    <col min="7929" max="7929" width="11" style="119" customWidth="1"/>
    <col min="7930" max="7932" width="10.7109375" style="119" customWidth="1"/>
    <col min="7933" max="8183" width="11.42578125" style="119"/>
    <col min="8184" max="8184" width="34.7109375" style="119" customWidth="1"/>
    <col min="8185" max="8185" width="11" style="119" customWidth="1"/>
    <col min="8186" max="8188" width="10.7109375" style="119" customWidth="1"/>
    <col min="8189" max="8439" width="11.42578125" style="119"/>
    <col min="8440" max="8440" width="34.7109375" style="119" customWidth="1"/>
    <col min="8441" max="8441" width="11" style="119" customWidth="1"/>
    <col min="8442" max="8444" width="10.7109375" style="119" customWidth="1"/>
    <col min="8445" max="8695" width="11.42578125" style="119"/>
    <col min="8696" max="8696" width="34.7109375" style="119" customWidth="1"/>
    <col min="8697" max="8697" width="11" style="119" customWidth="1"/>
    <col min="8698" max="8700" width="10.7109375" style="119" customWidth="1"/>
    <col min="8701" max="8951" width="11.42578125" style="119"/>
    <col min="8952" max="8952" width="34.7109375" style="119" customWidth="1"/>
    <col min="8953" max="8953" width="11" style="119" customWidth="1"/>
    <col min="8954" max="8956" width="10.7109375" style="119" customWidth="1"/>
    <col min="8957" max="9207" width="11.42578125" style="119"/>
    <col min="9208" max="9208" width="34.7109375" style="119" customWidth="1"/>
    <col min="9209" max="9209" width="11" style="119" customWidth="1"/>
    <col min="9210" max="9212" width="10.7109375" style="119" customWidth="1"/>
    <col min="9213" max="9463" width="11.42578125" style="119"/>
    <col min="9464" max="9464" width="34.7109375" style="119" customWidth="1"/>
    <col min="9465" max="9465" width="11" style="119" customWidth="1"/>
    <col min="9466" max="9468" width="10.7109375" style="119" customWidth="1"/>
    <col min="9469" max="9719" width="11.42578125" style="119"/>
    <col min="9720" max="9720" width="34.7109375" style="119" customWidth="1"/>
    <col min="9721" max="9721" width="11" style="119" customWidth="1"/>
    <col min="9722" max="9724" width="10.7109375" style="119" customWidth="1"/>
    <col min="9725" max="9975" width="11.42578125" style="119"/>
    <col min="9976" max="9976" width="34.7109375" style="119" customWidth="1"/>
    <col min="9977" max="9977" width="11" style="119" customWidth="1"/>
    <col min="9978" max="9980" width="10.7109375" style="119" customWidth="1"/>
    <col min="9981" max="10231" width="11.42578125" style="119"/>
    <col min="10232" max="10232" width="34.7109375" style="119" customWidth="1"/>
    <col min="10233" max="10233" width="11" style="119" customWidth="1"/>
    <col min="10234" max="10236" width="10.7109375" style="119" customWidth="1"/>
    <col min="10237" max="10487" width="11.42578125" style="119"/>
    <col min="10488" max="10488" width="34.7109375" style="119" customWidth="1"/>
    <col min="10489" max="10489" width="11" style="119" customWidth="1"/>
    <col min="10490" max="10492" width="10.7109375" style="119" customWidth="1"/>
    <col min="10493" max="10743" width="11.42578125" style="119"/>
    <col min="10744" max="10744" width="34.7109375" style="119" customWidth="1"/>
    <col min="10745" max="10745" width="11" style="119" customWidth="1"/>
    <col min="10746" max="10748" width="10.7109375" style="119" customWidth="1"/>
    <col min="10749" max="10999" width="11.42578125" style="119"/>
    <col min="11000" max="11000" width="34.7109375" style="119" customWidth="1"/>
    <col min="11001" max="11001" width="11" style="119" customWidth="1"/>
    <col min="11002" max="11004" width="10.7109375" style="119" customWidth="1"/>
    <col min="11005" max="11255" width="11.42578125" style="119"/>
    <col min="11256" max="11256" width="34.7109375" style="119" customWidth="1"/>
    <col min="11257" max="11257" width="11" style="119" customWidth="1"/>
    <col min="11258" max="11260" width="10.7109375" style="119" customWidth="1"/>
    <col min="11261" max="11511" width="11.42578125" style="119"/>
    <col min="11512" max="11512" width="34.7109375" style="119" customWidth="1"/>
    <col min="11513" max="11513" width="11" style="119" customWidth="1"/>
    <col min="11514" max="11516" width="10.7109375" style="119" customWidth="1"/>
    <col min="11517" max="11767" width="11.42578125" style="119"/>
    <col min="11768" max="11768" width="34.7109375" style="119" customWidth="1"/>
    <col min="11769" max="11769" width="11" style="119" customWidth="1"/>
    <col min="11770" max="11772" width="10.7109375" style="119" customWidth="1"/>
    <col min="11773" max="12023" width="11.42578125" style="119"/>
    <col min="12024" max="12024" width="34.7109375" style="119" customWidth="1"/>
    <col min="12025" max="12025" width="11" style="119" customWidth="1"/>
    <col min="12026" max="12028" width="10.7109375" style="119" customWidth="1"/>
    <col min="12029" max="12279" width="11.42578125" style="119"/>
    <col min="12280" max="12280" width="34.7109375" style="119" customWidth="1"/>
    <col min="12281" max="12281" width="11" style="119" customWidth="1"/>
    <col min="12282" max="12284" width="10.7109375" style="119" customWidth="1"/>
    <col min="12285" max="12535" width="11.42578125" style="119"/>
    <col min="12536" max="12536" width="34.7109375" style="119" customWidth="1"/>
    <col min="12537" max="12537" width="11" style="119" customWidth="1"/>
    <col min="12538" max="12540" width="10.7109375" style="119" customWidth="1"/>
    <col min="12541" max="12791" width="11.42578125" style="119"/>
    <col min="12792" max="12792" width="34.7109375" style="119" customWidth="1"/>
    <col min="12793" max="12793" width="11" style="119" customWidth="1"/>
    <col min="12794" max="12796" width="10.7109375" style="119" customWidth="1"/>
    <col min="12797" max="13047" width="11.42578125" style="119"/>
    <col min="13048" max="13048" width="34.7109375" style="119" customWidth="1"/>
    <col min="13049" max="13049" width="11" style="119" customWidth="1"/>
    <col min="13050" max="13052" width="10.7109375" style="119" customWidth="1"/>
    <col min="13053" max="13303" width="11.42578125" style="119"/>
    <col min="13304" max="13304" width="34.7109375" style="119" customWidth="1"/>
    <col min="13305" max="13305" width="11" style="119" customWidth="1"/>
    <col min="13306" max="13308" width="10.7109375" style="119" customWidth="1"/>
    <col min="13309" max="13559" width="11.42578125" style="119"/>
    <col min="13560" max="13560" width="34.7109375" style="119" customWidth="1"/>
    <col min="13561" max="13561" width="11" style="119" customWidth="1"/>
    <col min="13562" max="13564" width="10.7109375" style="119" customWidth="1"/>
    <col min="13565" max="13815" width="11.42578125" style="119"/>
    <col min="13816" max="13816" width="34.7109375" style="119" customWidth="1"/>
    <col min="13817" max="13817" width="11" style="119" customWidth="1"/>
    <col min="13818" max="13820" width="10.7109375" style="119" customWidth="1"/>
    <col min="13821" max="14071" width="11.42578125" style="119"/>
    <col min="14072" max="14072" width="34.7109375" style="119" customWidth="1"/>
    <col min="14073" max="14073" width="11" style="119" customWidth="1"/>
    <col min="14074" max="14076" width="10.7109375" style="119" customWidth="1"/>
    <col min="14077" max="14327" width="11.42578125" style="119"/>
    <col min="14328" max="14328" width="34.7109375" style="119" customWidth="1"/>
    <col min="14329" max="14329" width="11" style="119" customWidth="1"/>
    <col min="14330" max="14332" width="10.7109375" style="119" customWidth="1"/>
    <col min="14333" max="14583" width="11.42578125" style="119"/>
    <col min="14584" max="14584" width="34.7109375" style="119" customWidth="1"/>
    <col min="14585" max="14585" width="11" style="119" customWidth="1"/>
    <col min="14586" max="14588" width="10.7109375" style="119" customWidth="1"/>
    <col min="14589" max="14839" width="11.42578125" style="119"/>
    <col min="14840" max="14840" width="34.7109375" style="119" customWidth="1"/>
    <col min="14841" max="14841" width="11" style="119" customWidth="1"/>
    <col min="14842" max="14844" width="10.7109375" style="119" customWidth="1"/>
    <col min="14845" max="15095" width="11.42578125" style="119"/>
    <col min="15096" max="15096" width="34.7109375" style="119" customWidth="1"/>
    <col min="15097" max="15097" width="11" style="119" customWidth="1"/>
    <col min="15098" max="15100" width="10.7109375" style="119" customWidth="1"/>
    <col min="15101" max="15351" width="11.42578125" style="119"/>
    <col min="15352" max="15352" width="34.7109375" style="119" customWidth="1"/>
    <col min="15353" max="15353" width="11" style="119" customWidth="1"/>
    <col min="15354" max="15356" width="10.7109375" style="119" customWidth="1"/>
    <col min="15357" max="15607" width="11.42578125" style="119"/>
    <col min="15608" max="15608" width="34.7109375" style="119" customWidth="1"/>
    <col min="15609" max="15609" width="11" style="119" customWidth="1"/>
    <col min="15610" max="15612" width="10.7109375" style="119" customWidth="1"/>
    <col min="15613" max="15863" width="11.42578125" style="119"/>
    <col min="15864" max="15864" width="34.7109375" style="119" customWidth="1"/>
    <col min="15865" max="15865" width="11" style="119" customWidth="1"/>
    <col min="15866" max="15868" width="10.7109375" style="119" customWidth="1"/>
    <col min="15869" max="16119" width="11.42578125" style="119"/>
    <col min="16120" max="16120" width="34.7109375" style="119" customWidth="1"/>
    <col min="16121" max="16121" width="11" style="119" customWidth="1"/>
    <col min="16122" max="16124" width="10.7109375" style="119" customWidth="1"/>
    <col min="16125" max="16384" width="11.42578125" style="119"/>
  </cols>
  <sheetData>
    <row r="2" spans="1:5" ht="14.25">
      <c r="A2" s="185" t="s">
        <v>1005</v>
      </c>
      <c r="B2" s="185"/>
      <c r="C2" s="185"/>
      <c r="D2" s="185"/>
      <c r="E2" s="185"/>
    </row>
    <row r="3" spans="1:5" ht="14.25" customHeight="1">
      <c r="A3" s="185" t="s">
        <v>1006</v>
      </c>
      <c r="B3" s="185"/>
      <c r="C3" s="185"/>
      <c r="D3" s="185"/>
      <c r="E3" s="185"/>
    </row>
    <row r="4" spans="1:5" ht="14.25" customHeight="1">
      <c r="A4" s="185" t="s">
        <v>960</v>
      </c>
      <c r="B4" s="185"/>
      <c r="C4" s="185"/>
      <c r="D4" s="185"/>
      <c r="E4" s="185"/>
    </row>
    <row r="5" spans="1:5" ht="7.5" customHeight="1"/>
    <row r="6" spans="1:5" ht="27.75" customHeight="1">
      <c r="A6" s="62" t="s">
        <v>1007</v>
      </c>
      <c r="B6" s="70" t="s">
        <v>34</v>
      </c>
      <c r="C6" s="333" t="s">
        <v>940</v>
      </c>
      <c r="D6" s="333" t="s">
        <v>942</v>
      </c>
      <c r="E6" s="333" t="s">
        <v>943</v>
      </c>
    </row>
    <row r="8" spans="1:5">
      <c r="A8" s="343" t="s">
        <v>1008</v>
      </c>
      <c r="B8" s="344">
        <f>SUM(C8:E8)</f>
        <v>207376</v>
      </c>
      <c r="C8" s="344">
        <f>C9+C10+C11</f>
        <v>74228</v>
      </c>
      <c r="D8" s="344">
        <f t="shared" ref="D8:E8" si="0">D9+D10+D11</f>
        <v>68992</v>
      </c>
      <c r="E8" s="344">
        <f t="shared" si="0"/>
        <v>64156</v>
      </c>
    </row>
    <row r="9" spans="1:5" ht="15" customHeight="1">
      <c r="A9" s="306" t="s">
        <v>1009</v>
      </c>
      <c r="B9" s="324">
        <f>SUM(C9:E9)</f>
        <v>47216</v>
      </c>
      <c r="C9" s="324">
        <v>17062</v>
      </c>
      <c r="D9" s="324">
        <v>15395</v>
      </c>
      <c r="E9" s="324">
        <v>14759</v>
      </c>
    </row>
    <row r="10" spans="1:5" ht="15" customHeight="1">
      <c r="A10" s="306" t="s">
        <v>988</v>
      </c>
      <c r="B10" s="324">
        <f>SUM(C10:E10)</f>
        <v>91826</v>
      </c>
      <c r="C10" s="324">
        <v>32536</v>
      </c>
      <c r="D10" s="324">
        <v>30897</v>
      </c>
      <c r="E10" s="324">
        <v>28393</v>
      </c>
    </row>
    <row r="11" spans="1:5" ht="15" customHeight="1">
      <c r="A11" s="306" t="s">
        <v>1010</v>
      </c>
      <c r="B11" s="324">
        <f>SUM(C11:E11)</f>
        <v>68334</v>
      </c>
      <c r="C11" s="324">
        <v>24630</v>
      </c>
      <c r="D11" s="324">
        <v>22700</v>
      </c>
      <c r="E11" s="324">
        <v>21004</v>
      </c>
    </row>
    <row r="12" spans="1:5" ht="15" customHeight="1">
      <c r="A12" s="345"/>
      <c r="B12" s="346"/>
      <c r="C12" s="346"/>
      <c r="D12" s="346"/>
      <c r="E12" s="346"/>
    </row>
    <row r="13" spans="1:5" s="126" customFormat="1" ht="15" customHeight="1">
      <c r="A13" s="298" t="s">
        <v>1011</v>
      </c>
      <c r="B13" s="344">
        <f t="shared" ref="B13:B24" si="1">SUM(C13:E13)</f>
        <v>33376</v>
      </c>
      <c r="C13" s="344">
        <f>C14+C18+C22</f>
        <v>12445</v>
      </c>
      <c r="D13" s="344">
        <f t="shared" ref="D13:E13" si="2">D14+D18+D22</f>
        <v>12923</v>
      </c>
      <c r="E13" s="344">
        <f t="shared" si="2"/>
        <v>8008</v>
      </c>
    </row>
    <row r="14" spans="1:5" ht="15" customHeight="1">
      <c r="A14" s="347" t="s">
        <v>1012</v>
      </c>
      <c r="B14" s="324">
        <f t="shared" si="1"/>
        <v>8478</v>
      </c>
      <c r="C14" s="324">
        <f t="shared" ref="C14:E14" si="3">SUM(C15:C17)</f>
        <v>3254</v>
      </c>
      <c r="D14" s="324">
        <f t="shared" si="3"/>
        <v>3237</v>
      </c>
      <c r="E14" s="324">
        <f t="shared" si="3"/>
        <v>1987</v>
      </c>
    </row>
    <row r="15" spans="1:5" ht="15" customHeight="1">
      <c r="A15" s="345" t="s">
        <v>1013</v>
      </c>
      <c r="B15" s="324">
        <f t="shared" si="1"/>
        <v>4451</v>
      </c>
      <c r="C15" s="324">
        <v>1750</v>
      </c>
      <c r="D15" s="324">
        <v>1656</v>
      </c>
      <c r="E15" s="324">
        <v>1045</v>
      </c>
    </row>
    <row r="16" spans="1:5" ht="15" customHeight="1">
      <c r="A16" s="345" t="s">
        <v>1014</v>
      </c>
      <c r="B16" s="324">
        <f t="shared" si="1"/>
        <v>3985</v>
      </c>
      <c r="C16" s="324">
        <v>1480</v>
      </c>
      <c r="D16" s="324">
        <v>1577</v>
      </c>
      <c r="E16" s="324">
        <v>928</v>
      </c>
    </row>
    <row r="17" spans="1:5" ht="15" customHeight="1">
      <c r="A17" s="345" t="s">
        <v>1015</v>
      </c>
      <c r="B17" s="324">
        <f t="shared" si="1"/>
        <v>42</v>
      </c>
      <c r="C17" s="324">
        <v>24</v>
      </c>
      <c r="D17" s="324">
        <v>4</v>
      </c>
      <c r="E17" s="324">
        <v>14</v>
      </c>
    </row>
    <row r="18" spans="1:5" ht="15" customHeight="1">
      <c r="A18" s="347" t="s">
        <v>988</v>
      </c>
      <c r="B18" s="324">
        <f t="shared" si="1"/>
        <v>24641</v>
      </c>
      <c r="C18" s="324">
        <f t="shared" ref="C18:E18" si="4">SUM(C19:C21)</f>
        <v>9188</v>
      </c>
      <c r="D18" s="324">
        <f t="shared" si="4"/>
        <v>9588</v>
      </c>
      <c r="E18" s="324">
        <f t="shared" si="4"/>
        <v>5865</v>
      </c>
    </row>
    <row r="19" spans="1:5" ht="15" customHeight="1">
      <c r="A19" s="345" t="s">
        <v>1013</v>
      </c>
      <c r="B19" s="324">
        <f t="shared" si="1"/>
        <v>13039</v>
      </c>
      <c r="C19" s="324">
        <v>4967</v>
      </c>
      <c r="D19" s="324">
        <v>4995</v>
      </c>
      <c r="E19" s="324">
        <v>3077</v>
      </c>
    </row>
    <row r="20" spans="1:5" ht="15" customHeight="1">
      <c r="A20" s="345" t="s">
        <v>1014</v>
      </c>
      <c r="B20" s="324">
        <f t="shared" si="1"/>
        <v>11112</v>
      </c>
      <c r="C20" s="324">
        <v>4049</v>
      </c>
      <c r="D20" s="324">
        <v>4379</v>
      </c>
      <c r="E20" s="324">
        <v>2684</v>
      </c>
    </row>
    <row r="21" spans="1:5" ht="15" customHeight="1">
      <c r="A21" s="345" t="s">
        <v>1015</v>
      </c>
      <c r="B21" s="324">
        <f t="shared" si="1"/>
        <v>490</v>
      </c>
      <c r="C21" s="324">
        <v>172</v>
      </c>
      <c r="D21" s="324">
        <v>214</v>
      </c>
      <c r="E21" s="324">
        <v>104</v>
      </c>
    </row>
    <row r="22" spans="1:5" ht="15" customHeight="1">
      <c r="A22" s="347" t="s">
        <v>1016</v>
      </c>
      <c r="B22" s="324">
        <f t="shared" si="1"/>
        <v>257</v>
      </c>
      <c r="C22" s="324">
        <f t="shared" ref="C22:E22" si="5">SUM(C23:C24)</f>
        <v>3</v>
      </c>
      <c r="D22" s="324">
        <f t="shared" si="5"/>
        <v>98</v>
      </c>
      <c r="E22" s="324">
        <f t="shared" si="5"/>
        <v>156</v>
      </c>
    </row>
    <row r="23" spans="1:5" ht="15" customHeight="1">
      <c r="A23" s="345" t="s">
        <v>1013</v>
      </c>
      <c r="B23" s="324">
        <f t="shared" si="1"/>
        <v>122</v>
      </c>
      <c r="C23" s="324">
        <v>2</v>
      </c>
      <c r="D23" s="324">
        <v>72</v>
      </c>
      <c r="E23" s="324">
        <v>48</v>
      </c>
    </row>
    <row r="24" spans="1:5" ht="15" customHeight="1">
      <c r="A24" s="345" t="s">
        <v>1014</v>
      </c>
      <c r="B24" s="324">
        <f t="shared" si="1"/>
        <v>135</v>
      </c>
      <c r="C24" s="324">
        <v>1</v>
      </c>
      <c r="D24" s="324">
        <v>26</v>
      </c>
      <c r="E24" s="324">
        <v>108</v>
      </c>
    </row>
    <row r="25" spans="1:5" ht="8.25" customHeight="1">
      <c r="A25" s="135"/>
      <c r="B25" s="348"/>
      <c r="C25" s="349"/>
      <c r="D25" s="349"/>
      <c r="E25" s="324"/>
    </row>
    <row r="26" spans="1:5" ht="6.75" customHeight="1">
      <c r="B26" s="306"/>
      <c r="E26" s="350"/>
    </row>
    <row r="27" spans="1:5" s="139" customFormat="1" ht="15" customHeight="1">
      <c r="A27" s="139" t="s">
        <v>1017</v>
      </c>
      <c r="B27" s="315"/>
    </row>
    <row r="28" spans="1:5" ht="13.5" customHeight="1">
      <c r="A28" s="139" t="s">
        <v>1018</v>
      </c>
      <c r="B28" s="138"/>
      <c r="C28" s="138"/>
      <c r="D28" s="138"/>
      <c r="E28" s="138"/>
    </row>
  </sheetData>
  <printOptions horizontalCentered="1" verticalCentered="1"/>
  <pageMargins left="0.39370078740157483" right="0.39370078740157483" top="0.39370078740157483" bottom="0.39370078740157483" header="0" footer="0"/>
  <pageSetup paperSize="149" scale="88" orientation="landscape" verticalDpi="599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40AD0-C9F9-4E16-B4A5-A71F47871E45}">
  <dimension ref="A2:E21"/>
  <sheetViews>
    <sheetView showGridLines="0" zoomScaleNormal="100" workbookViewId="0">
      <selection activeCell="G14" sqref="G14"/>
    </sheetView>
  </sheetViews>
  <sheetFormatPr baseColWidth="10" defaultRowHeight="12.75"/>
  <cols>
    <col min="1" max="1" width="26.42578125" style="119" customWidth="1"/>
    <col min="2" max="5" width="15.140625" style="119" customWidth="1"/>
    <col min="6" max="247" width="11.42578125" style="119"/>
    <col min="248" max="248" width="22.5703125" style="119" customWidth="1"/>
    <col min="249" max="249" width="8.5703125" style="119" customWidth="1"/>
    <col min="250" max="250" width="10.42578125" style="119" customWidth="1"/>
    <col min="251" max="255" width="8.85546875" style="119" customWidth="1"/>
    <col min="256" max="503" width="11.42578125" style="119"/>
    <col min="504" max="504" width="22.5703125" style="119" customWidth="1"/>
    <col min="505" max="505" width="8.5703125" style="119" customWidth="1"/>
    <col min="506" max="506" width="10.42578125" style="119" customWidth="1"/>
    <col min="507" max="511" width="8.85546875" style="119" customWidth="1"/>
    <col min="512" max="759" width="11.42578125" style="119"/>
    <col min="760" max="760" width="22.5703125" style="119" customWidth="1"/>
    <col min="761" max="761" width="8.5703125" style="119" customWidth="1"/>
    <col min="762" max="762" width="10.42578125" style="119" customWidth="1"/>
    <col min="763" max="767" width="8.85546875" style="119" customWidth="1"/>
    <col min="768" max="1015" width="11.42578125" style="119"/>
    <col min="1016" max="1016" width="22.5703125" style="119" customWidth="1"/>
    <col min="1017" max="1017" width="8.5703125" style="119" customWidth="1"/>
    <col min="1018" max="1018" width="10.42578125" style="119" customWidth="1"/>
    <col min="1019" max="1023" width="8.85546875" style="119" customWidth="1"/>
    <col min="1024" max="1271" width="11.42578125" style="119"/>
    <col min="1272" max="1272" width="22.5703125" style="119" customWidth="1"/>
    <col min="1273" max="1273" width="8.5703125" style="119" customWidth="1"/>
    <col min="1274" max="1274" width="10.42578125" style="119" customWidth="1"/>
    <col min="1275" max="1279" width="8.85546875" style="119" customWidth="1"/>
    <col min="1280" max="1527" width="11.42578125" style="119"/>
    <col min="1528" max="1528" width="22.5703125" style="119" customWidth="1"/>
    <col min="1529" max="1529" width="8.5703125" style="119" customWidth="1"/>
    <col min="1530" max="1530" width="10.42578125" style="119" customWidth="1"/>
    <col min="1531" max="1535" width="8.85546875" style="119" customWidth="1"/>
    <col min="1536" max="1783" width="11.42578125" style="119"/>
    <col min="1784" max="1784" width="22.5703125" style="119" customWidth="1"/>
    <col min="1785" max="1785" width="8.5703125" style="119" customWidth="1"/>
    <col min="1786" max="1786" width="10.42578125" style="119" customWidth="1"/>
    <col min="1787" max="1791" width="8.85546875" style="119" customWidth="1"/>
    <col min="1792" max="2039" width="11.42578125" style="119"/>
    <col min="2040" max="2040" width="22.5703125" style="119" customWidth="1"/>
    <col min="2041" max="2041" width="8.5703125" style="119" customWidth="1"/>
    <col min="2042" max="2042" width="10.42578125" style="119" customWidth="1"/>
    <col min="2043" max="2047" width="8.85546875" style="119" customWidth="1"/>
    <col min="2048" max="2295" width="11.42578125" style="119"/>
    <col min="2296" max="2296" width="22.5703125" style="119" customWidth="1"/>
    <col min="2297" max="2297" width="8.5703125" style="119" customWidth="1"/>
    <col min="2298" max="2298" width="10.42578125" style="119" customWidth="1"/>
    <col min="2299" max="2303" width="8.85546875" style="119" customWidth="1"/>
    <col min="2304" max="2551" width="11.42578125" style="119"/>
    <col min="2552" max="2552" width="22.5703125" style="119" customWidth="1"/>
    <col min="2553" max="2553" width="8.5703125" style="119" customWidth="1"/>
    <col min="2554" max="2554" width="10.42578125" style="119" customWidth="1"/>
    <col min="2555" max="2559" width="8.85546875" style="119" customWidth="1"/>
    <col min="2560" max="2807" width="11.42578125" style="119"/>
    <col min="2808" max="2808" width="22.5703125" style="119" customWidth="1"/>
    <col min="2809" max="2809" width="8.5703125" style="119" customWidth="1"/>
    <col min="2810" max="2810" width="10.42578125" style="119" customWidth="1"/>
    <col min="2811" max="2815" width="8.85546875" style="119" customWidth="1"/>
    <col min="2816" max="3063" width="11.42578125" style="119"/>
    <col min="3064" max="3064" width="22.5703125" style="119" customWidth="1"/>
    <col min="3065" max="3065" width="8.5703125" style="119" customWidth="1"/>
    <col min="3066" max="3066" width="10.42578125" style="119" customWidth="1"/>
    <col min="3067" max="3071" width="8.85546875" style="119" customWidth="1"/>
    <col min="3072" max="3319" width="11.42578125" style="119"/>
    <col min="3320" max="3320" width="22.5703125" style="119" customWidth="1"/>
    <col min="3321" max="3321" width="8.5703125" style="119" customWidth="1"/>
    <col min="3322" max="3322" width="10.42578125" style="119" customWidth="1"/>
    <col min="3323" max="3327" width="8.85546875" style="119" customWidth="1"/>
    <col min="3328" max="3575" width="11.42578125" style="119"/>
    <col min="3576" max="3576" width="22.5703125" style="119" customWidth="1"/>
    <col min="3577" max="3577" width="8.5703125" style="119" customWidth="1"/>
    <col min="3578" max="3578" width="10.42578125" style="119" customWidth="1"/>
    <col min="3579" max="3583" width="8.85546875" style="119" customWidth="1"/>
    <col min="3584" max="3831" width="11.42578125" style="119"/>
    <col min="3832" max="3832" width="22.5703125" style="119" customWidth="1"/>
    <col min="3833" max="3833" width="8.5703125" style="119" customWidth="1"/>
    <col min="3834" max="3834" width="10.42578125" style="119" customWidth="1"/>
    <col min="3835" max="3839" width="8.85546875" style="119" customWidth="1"/>
    <col min="3840" max="4087" width="11.42578125" style="119"/>
    <col min="4088" max="4088" width="22.5703125" style="119" customWidth="1"/>
    <col min="4089" max="4089" width="8.5703125" style="119" customWidth="1"/>
    <col min="4090" max="4090" width="10.42578125" style="119" customWidth="1"/>
    <col min="4091" max="4095" width="8.85546875" style="119" customWidth="1"/>
    <col min="4096" max="4343" width="11.42578125" style="119"/>
    <col min="4344" max="4344" width="22.5703125" style="119" customWidth="1"/>
    <col min="4345" max="4345" width="8.5703125" style="119" customWidth="1"/>
    <col min="4346" max="4346" width="10.42578125" style="119" customWidth="1"/>
    <col min="4347" max="4351" width="8.85546875" style="119" customWidth="1"/>
    <col min="4352" max="4599" width="11.42578125" style="119"/>
    <col min="4600" max="4600" width="22.5703125" style="119" customWidth="1"/>
    <col min="4601" max="4601" width="8.5703125" style="119" customWidth="1"/>
    <col min="4602" max="4602" width="10.42578125" style="119" customWidth="1"/>
    <col min="4603" max="4607" width="8.85546875" style="119" customWidth="1"/>
    <col min="4608" max="4855" width="11.42578125" style="119"/>
    <col min="4856" max="4856" width="22.5703125" style="119" customWidth="1"/>
    <col min="4857" max="4857" width="8.5703125" style="119" customWidth="1"/>
    <col min="4858" max="4858" width="10.42578125" style="119" customWidth="1"/>
    <col min="4859" max="4863" width="8.85546875" style="119" customWidth="1"/>
    <col min="4864" max="5111" width="11.42578125" style="119"/>
    <col min="5112" max="5112" width="22.5703125" style="119" customWidth="1"/>
    <col min="5113" max="5113" width="8.5703125" style="119" customWidth="1"/>
    <col min="5114" max="5114" width="10.42578125" style="119" customWidth="1"/>
    <col min="5115" max="5119" width="8.85546875" style="119" customWidth="1"/>
    <col min="5120" max="5367" width="11.42578125" style="119"/>
    <col min="5368" max="5368" width="22.5703125" style="119" customWidth="1"/>
    <col min="5369" max="5369" width="8.5703125" style="119" customWidth="1"/>
    <col min="5370" max="5370" width="10.42578125" style="119" customWidth="1"/>
    <col min="5371" max="5375" width="8.85546875" style="119" customWidth="1"/>
    <col min="5376" max="5623" width="11.42578125" style="119"/>
    <col min="5624" max="5624" width="22.5703125" style="119" customWidth="1"/>
    <col min="5625" max="5625" width="8.5703125" style="119" customWidth="1"/>
    <col min="5626" max="5626" width="10.42578125" style="119" customWidth="1"/>
    <col min="5627" max="5631" width="8.85546875" style="119" customWidth="1"/>
    <col min="5632" max="5879" width="11.42578125" style="119"/>
    <col min="5880" max="5880" width="22.5703125" style="119" customWidth="1"/>
    <col min="5881" max="5881" width="8.5703125" style="119" customWidth="1"/>
    <col min="5882" max="5882" width="10.42578125" style="119" customWidth="1"/>
    <col min="5883" max="5887" width="8.85546875" style="119" customWidth="1"/>
    <col min="5888" max="6135" width="11.42578125" style="119"/>
    <col min="6136" max="6136" width="22.5703125" style="119" customWidth="1"/>
    <col min="6137" max="6137" width="8.5703125" style="119" customWidth="1"/>
    <col min="6138" max="6138" width="10.42578125" style="119" customWidth="1"/>
    <col min="6139" max="6143" width="8.85546875" style="119" customWidth="1"/>
    <col min="6144" max="6391" width="11.42578125" style="119"/>
    <col min="6392" max="6392" width="22.5703125" style="119" customWidth="1"/>
    <col min="6393" max="6393" width="8.5703125" style="119" customWidth="1"/>
    <col min="6394" max="6394" width="10.42578125" style="119" customWidth="1"/>
    <col min="6395" max="6399" width="8.85546875" style="119" customWidth="1"/>
    <col min="6400" max="6647" width="11.42578125" style="119"/>
    <col min="6648" max="6648" width="22.5703125" style="119" customWidth="1"/>
    <col min="6649" max="6649" width="8.5703125" style="119" customWidth="1"/>
    <col min="6650" max="6650" width="10.42578125" style="119" customWidth="1"/>
    <col min="6651" max="6655" width="8.85546875" style="119" customWidth="1"/>
    <col min="6656" max="6903" width="11.42578125" style="119"/>
    <col min="6904" max="6904" width="22.5703125" style="119" customWidth="1"/>
    <col min="6905" max="6905" width="8.5703125" style="119" customWidth="1"/>
    <col min="6906" max="6906" width="10.42578125" style="119" customWidth="1"/>
    <col min="6907" max="6911" width="8.85546875" style="119" customWidth="1"/>
    <col min="6912" max="7159" width="11.42578125" style="119"/>
    <col min="7160" max="7160" width="22.5703125" style="119" customWidth="1"/>
    <col min="7161" max="7161" width="8.5703125" style="119" customWidth="1"/>
    <col min="7162" max="7162" width="10.42578125" style="119" customWidth="1"/>
    <col min="7163" max="7167" width="8.85546875" style="119" customWidth="1"/>
    <col min="7168" max="7415" width="11.42578125" style="119"/>
    <col min="7416" max="7416" width="22.5703125" style="119" customWidth="1"/>
    <col min="7417" max="7417" width="8.5703125" style="119" customWidth="1"/>
    <col min="7418" max="7418" width="10.42578125" style="119" customWidth="1"/>
    <col min="7419" max="7423" width="8.85546875" style="119" customWidth="1"/>
    <col min="7424" max="7671" width="11.42578125" style="119"/>
    <col min="7672" max="7672" width="22.5703125" style="119" customWidth="1"/>
    <col min="7673" max="7673" width="8.5703125" style="119" customWidth="1"/>
    <col min="7674" max="7674" width="10.42578125" style="119" customWidth="1"/>
    <col min="7675" max="7679" width="8.85546875" style="119" customWidth="1"/>
    <col min="7680" max="7927" width="11.42578125" style="119"/>
    <col min="7928" max="7928" width="22.5703125" style="119" customWidth="1"/>
    <col min="7929" max="7929" width="8.5703125" style="119" customWidth="1"/>
    <col min="7930" max="7930" width="10.42578125" style="119" customWidth="1"/>
    <col min="7931" max="7935" width="8.85546875" style="119" customWidth="1"/>
    <col min="7936" max="8183" width="11.42578125" style="119"/>
    <col min="8184" max="8184" width="22.5703125" style="119" customWidth="1"/>
    <col min="8185" max="8185" width="8.5703125" style="119" customWidth="1"/>
    <col min="8186" max="8186" width="10.42578125" style="119" customWidth="1"/>
    <col min="8187" max="8191" width="8.85546875" style="119" customWidth="1"/>
    <col min="8192" max="8439" width="11.42578125" style="119"/>
    <col min="8440" max="8440" width="22.5703125" style="119" customWidth="1"/>
    <col min="8441" max="8441" width="8.5703125" style="119" customWidth="1"/>
    <col min="8442" max="8442" width="10.42578125" style="119" customWidth="1"/>
    <col min="8443" max="8447" width="8.85546875" style="119" customWidth="1"/>
    <col min="8448" max="8695" width="11.42578125" style="119"/>
    <col min="8696" max="8696" width="22.5703125" style="119" customWidth="1"/>
    <col min="8697" max="8697" width="8.5703125" style="119" customWidth="1"/>
    <col min="8698" max="8698" width="10.42578125" style="119" customWidth="1"/>
    <col min="8699" max="8703" width="8.85546875" style="119" customWidth="1"/>
    <col min="8704" max="8951" width="11.42578125" style="119"/>
    <col min="8952" max="8952" width="22.5703125" style="119" customWidth="1"/>
    <col min="8953" max="8953" width="8.5703125" style="119" customWidth="1"/>
    <col min="8954" max="8954" width="10.42578125" style="119" customWidth="1"/>
    <col min="8955" max="8959" width="8.85546875" style="119" customWidth="1"/>
    <col min="8960" max="9207" width="11.42578125" style="119"/>
    <col min="9208" max="9208" width="22.5703125" style="119" customWidth="1"/>
    <col min="9209" max="9209" width="8.5703125" style="119" customWidth="1"/>
    <col min="9210" max="9210" width="10.42578125" style="119" customWidth="1"/>
    <col min="9211" max="9215" width="8.85546875" style="119" customWidth="1"/>
    <col min="9216" max="9463" width="11.42578125" style="119"/>
    <col min="9464" max="9464" width="22.5703125" style="119" customWidth="1"/>
    <col min="9465" max="9465" width="8.5703125" style="119" customWidth="1"/>
    <col min="9466" max="9466" width="10.42578125" style="119" customWidth="1"/>
    <col min="9467" max="9471" width="8.85546875" style="119" customWidth="1"/>
    <col min="9472" max="9719" width="11.42578125" style="119"/>
    <col min="9720" max="9720" width="22.5703125" style="119" customWidth="1"/>
    <col min="9721" max="9721" width="8.5703125" style="119" customWidth="1"/>
    <col min="9722" max="9722" width="10.42578125" style="119" customWidth="1"/>
    <col min="9723" max="9727" width="8.85546875" style="119" customWidth="1"/>
    <col min="9728" max="9975" width="11.42578125" style="119"/>
    <col min="9976" max="9976" width="22.5703125" style="119" customWidth="1"/>
    <col min="9977" max="9977" width="8.5703125" style="119" customWidth="1"/>
    <col min="9978" max="9978" width="10.42578125" style="119" customWidth="1"/>
    <col min="9979" max="9983" width="8.85546875" style="119" customWidth="1"/>
    <col min="9984" max="10231" width="11.42578125" style="119"/>
    <col min="10232" max="10232" width="22.5703125" style="119" customWidth="1"/>
    <col min="10233" max="10233" width="8.5703125" style="119" customWidth="1"/>
    <col min="10234" max="10234" width="10.42578125" style="119" customWidth="1"/>
    <col min="10235" max="10239" width="8.85546875" style="119" customWidth="1"/>
    <col min="10240" max="10487" width="11.42578125" style="119"/>
    <col min="10488" max="10488" width="22.5703125" style="119" customWidth="1"/>
    <col min="10489" max="10489" width="8.5703125" style="119" customWidth="1"/>
    <col min="10490" max="10490" width="10.42578125" style="119" customWidth="1"/>
    <col min="10491" max="10495" width="8.85546875" style="119" customWidth="1"/>
    <col min="10496" max="10743" width="11.42578125" style="119"/>
    <col min="10744" max="10744" width="22.5703125" style="119" customWidth="1"/>
    <col min="10745" max="10745" width="8.5703125" style="119" customWidth="1"/>
    <col min="10746" max="10746" width="10.42578125" style="119" customWidth="1"/>
    <col min="10747" max="10751" width="8.85546875" style="119" customWidth="1"/>
    <col min="10752" max="10999" width="11.42578125" style="119"/>
    <col min="11000" max="11000" width="22.5703125" style="119" customWidth="1"/>
    <col min="11001" max="11001" width="8.5703125" style="119" customWidth="1"/>
    <col min="11002" max="11002" width="10.42578125" style="119" customWidth="1"/>
    <col min="11003" max="11007" width="8.85546875" style="119" customWidth="1"/>
    <col min="11008" max="11255" width="11.42578125" style="119"/>
    <col min="11256" max="11256" width="22.5703125" style="119" customWidth="1"/>
    <col min="11257" max="11257" width="8.5703125" style="119" customWidth="1"/>
    <col min="11258" max="11258" width="10.42578125" style="119" customWidth="1"/>
    <col min="11259" max="11263" width="8.85546875" style="119" customWidth="1"/>
    <col min="11264" max="11511" width="11.42578125" style="119"/>
    <col min="11512" max="11512" width="22.5703125" style="119" customWidth="1"/>
    <col min="11513" max="11513" width="8.5703125" style="119" customWidth="1"/>
    <col min="11514" max="11514" width="10.42578125" style="119" customWidth="1"/>
    <col min="11515" max="11519" width="8.85546875" style="119" customWidth="1"/>
    <col min="11520" max="11767" width="11.42578125" style="119"/>
    <col min="11768" max="11768" width="22.5703125" style="119" customWidth="1"/>
    <col min="11769" max="11769" width="8.5703125" style="119" customWidth="1"/>
    <col min="11770" max="11770" width="10.42578125" style="119" customWidth="1"/>
    <col min="11771" max="11775" width="8.85546875" style="119" customWidth="1"/>
    <col min="11776" max="12023" width="11.42578125" style="119"/>
    <col min="12024" max="12024" width="22.5703125" style="119" customWidth="1"/>
    <col min="12025" max="12025" width="8.5703125" style="119" customWidth="1"/>
    <col min="12026" max="12026" width="10.42578125" style="119" customWidth="1"/>
    <col min="12027" max="12031" width="8.85546875" style="119" customWidth="1"/>
    <col min="12032" max="12279" width="11.42578125" style="119"/>
    <col min="12280" max="12280" width="22.5703125" style="119" customWidth="1"/>
    <col min="12281" max="12281" width="8.5703125" style="119" customWidth="1"/>
    <col min="12282" max="12282" width="10.42578125" style="119" customWidth="1"/>
    <col min="12283" max="12287" width="8.85546875" style="119" customWidth="1"/>
    <col min="12288" max="12535" width="11.42578125" style="119"/>
    <col min="12536" max="12536" width="22.5703125" style="119" customWidth="1"/>
    <col min="12537" max="12537" width="8.5703125" style="119" customWidth="1"/>
    <col min="12538" max="12538" width="10.42578125" style="119" customWidth="1"/>
    <col min="12539" max="12543" width="8.85546875" style="119" customWidth="1"/>
    <col min="12544" max="12791" width="11.42578125" style="119"/>
    <col min="12792" max="12792" width="22.5703125" style="119" customWidth="1"/>
    <col min="12793" max="12793" width="8.5703125" style="119" customWidth="1"/>
    <col min="12794" max="12794" width="10.42578125" style="119" customWidth="1"/>
    <col min="12795" max="12799" width="8.85546875" style="119" customWidth="1"/>
    <col min="12800" max="13047" width="11.42578125" style="119"/>
    <col min="13048" max="13048" width="22.5703125" style="119" customWidth="1"/>
    <col min="13049" max="13049" width="8.5703125" style="119" customWidth="1"/>
    <col min="13050" max="13050" width="10.42578125" style="119" customWidth="1"/>
    <col min="13051" max="13055" width="8.85546875" style="119" customWidth="1"/>
    <col min="13056" max="13303" width="11.42578125" style="119"/>
    <col min="13304" max="13304" width="22.5703125" style="119" customWidth="1"/>
    <col min="13305" max="13305" width="8.5703125" style="119" customWidth="1"/>
    <col min="13306" max="13306" width="10.42578125" style="119" customWidth="1"/>
    <col min="13307" max="13311" width="8.85546875" style="119" customWidth="1"/>
    <col min="13312" max="13559" width="11.42578125" style="119"/>
    <col min="13560" max="13560" width="22.5703125" style="119" customWidth="1"/>
    <col min="13561" max="13561" width="8.5703125" style="119" customWidth="1"/>
    <col min="13562" max="13562" width="10.42578125" style="119" customWidth="1"/>
    <col min="13563" max="13567" width="8.85546875" style="119" customWidth="1"/>
    <col min="13568" max="13815" width="11.42578125" style="119"/>
    <col min="13816" max="13816" width="22.5703125" style="119" customWidth="1"/>
    <col min="13817" max="13817" width="8.5703125" style="119" customWidth="1"/>
    <col min="13818" max="13818" width="10.42578125" style="119" customWidth="1"/>
    <col min="13819" max="13823" width="8.85546875" style="119" customWidth="1"/>
    <col min="13824" max="14071" width="11.42578125" style="119"/>
    <col min="14072" max="14072" width="22.5703125" style="119" customWidth="1"/>
    <col min="14073" max="14073" width="8.5703125" style="119" customWidth="1"/>
    <col min="14074" max="14074" width="10.42578125" style="119" customWidth="1"/>
    <col min="14075" max="14079" width="8.85546875" style="119" customWidth="1"/>
    <col min="14080" max="14327" width="11.42578125" style="119"/>
    <col min="14328" max="14328" width="22.5703125" style="119" customWidth="1"/>
    <col min="14329" max="14329" width="8.5703125" style="119" customWidth="1"/>
    <col min="14330" max="14330" width="10.42578125" style="119" customWidth="1"/>
    <col min="14331" max="14335" width="8.85546875" style="119" customWidth="1"/>
    <col min="14336" max="14583" width="11.42578125" style="119"/>
    <col min="14584" max="14584" width="22.5703125" style="119" customWidth="1"/>
    <col min="14585" max="14585" width="8.5703125" style="119" customWidth="1"/>
    <col min="14586" max="14586" width="10.42578125" style="119" customWidth="1"/>
    <col min="14587" max="14591" width="8.85546875" style="119" customWidth="1"/>
    <col min="14592" max="14839" width="11.42578125" style="119"/>
    <col min="14840" max="14840" width="22.5703125" style="119" customWidth="1"/>
    <col min="14841" max="14841" width="8.5703125" style="119" customWidth="1"/>
    <col min="14842" max="14842" width="10.42578125" style="119" customWidth="1"/>
    <col min="14843" max="14847" width="8.85546875" style="119" customWidth="1"/>
    <col min="14848" max="15095" width="11.42578125" style="119"/>
    <col min="15096" max="15096" width="22.5703125" style="119" customWidth="1"/>
    <col min="15097" max="15097" width="8.5703125" style="119" customWidth="1"/>
    <col min="15098" max="15098" width="10.42578125" style="119" customWidth="1"/>
    <col min="15099" max="15103" width="8.85546875" style="119" customWidth="1"/>
    <col min="15104" max="15351" width="11.42578125" style="119"/>
    <col min="15352" max="15352" width="22.5703125" style="119" customWidth="1"/>
    <col min="15353" max="15353" width="8.5703125" style="119" customWidth="1"/>
    <col min="15354" max="15354" width="10.42578125" style="119" customWidth="1"/>
    <col min="15355" max="15359" width="8.85546875" style="119" customWidth="1"/>
    <col min="15360" max="15607" width="11.42578125" style="119"/>
    <col min="15608" max="15608" width="22.5703125" style="119" customWidth="1"/>
    <col min="15609" max="15609" width="8.5703125" style="119" customWidth="1"/>
    <col min="15610" max="15610" width="10.42578125" style="119" customWidth="1"/>
    <col min="15611" max="15615" width="8.85546875" style="119" customWidth="1"/>
    <col min="15616" max="15863" width="11.42578125" style="119"/>
    <col min="15864" max="15864" width="22.5703125" style="119" customWidth="1"/>
    <col min="15865" max="15865" width="8.5703125" style="119" customWidth="1"/>
    <col min="15866" max="15866" width="10.42578125" style="119" customWidth="1"/>
    <col min="15867" max="15871" width="8.85546875" style="119" customWidth="1"/>
    <col min="15872" max="16119" width="11.42578125" style="119"/>
    <col min="16120" max="16120" width="22.5703125" style="119" customWidth="1"/>
    <col min="16121" max="16121" width="8.5703125" style="119" customWidth="1"/>
    <col min="16122" max="16122" width="10.42578125" style="119" customWidth="1"/>
    <col min="16123" max="16127" width="8.85546875" style="119" customWidth="1"/>
    <col min="16128" max="16384" width="11.42578125" style="119"/>
  </cols>
  <sheetData>
    <row r="2" spans="1:5" ht="18" customHeight="1">
      <c r="A2" s="118" t="s">
        <v>1019</v>
      </c>
      <c r="B2" s="118"/>
      <c r="C2" s="118"/>
      <c r="D2" s="118"/>
      <c r="E2" s="118"/>
    </row>
    <row r="3" spans="1:5" ht="14.25" customHeight="1">
      <c r="A3" s="140" t="s">
        <v>1244</v>
      </c>
      <c r="B3" s="140"/>
      <c r="C3" s="140"/>
      <c r="D3" s="140"/>
      <c r="E3" s="140"/>
    </row>
    <row r="4" spans="1:5" ht="16.5" customHeight="1">
      <c r="A4" s="351" t="s">
        <v>597</v>
      </c>
      <c r="B4" s="351"/>
      <c r="C4" s="351"/>
      <c r="D4" s="351"/>
      <c r="E4" s="351"/>
    </row>
    <row r="5" spans="1:5" s="121" customFormat="1" ht="8.25" customHeight="1">
      <c r="A5" s="352"/>
      <c r="B5" s="352"/>
      <c r="C5" s="352"/>
      <c r="D5" s="352"/>
      <c r="E5" s="352"/>
    </row>
    <row r="6" spans="1:5" s="121" customFormat="1">
      <c r="A6" s="502" t="s">
        <v>1020</v>
      </c>
      <c r="B6" s="504" t="s">
        <v>34</v>
      </c>
      <c r="C6" s="493" t="s">
        <v>929</v>
      </c>
      <c r="D6" s="493"/>
      <c r="E6" s="493"/>
    </row>
    <row r="7" spans="1:5">
      <c r="A7" s="503"/>
      <c r="B7" s="505"/>
      <c r="C7" s="353" t="s">
        <v>940</v>
      </c>
      <c r="D7" s="353" t="s">
        <v>942</v>
      </c>
      <c r="E7" s="353" t="s">
        <v>943</v>
      </c>
    </row>
    <row r="8" spans="1:5" ht="9" customHeight="1">
      <c r="A8" s="354"/>
      <c r="B8" s="354"/>
      <c r="C8" s="354"/>
      <c r="D8" s="354"/>
      <c r="E8" s="355"/>
    </row>
    <row r="9" spans="1:5" ht="17.25" customHeight="1">
      <c r="A9" s="356" t="s">
        <v>1021</v>
      </c>
      <c r="B9" s="357">
        <f>SUM(C9:E9)</f>
        <v>12476</v>
      </c>
      <c r="C9" s="358">
        <v>4705</v>
      </c>
      <c r="D9" s="358">
        <v>4145</v>
      </c>
      <c r="E9" s="358">
        <v>3626</v>
      </c>
    </row>
    <row r="10" spans="1:5" ht="7.5" customHeight="1">
      <c r="A10" s="356"/>
      <c r="B10" s="357"/>
      <c r="C10" s="358"/>
      <c r="D10" s="358"/>
      <c r="E10" s="358"/>
    </row>
    <row r="11" spans="1:5" ht="17.25" customHeight="1">
      <c r="A11" s="356" t="s">
        <v>1022</v>
      </c>
      <c r="B11" s="357">
        <f>SUM(C11:E11)</f>
        <v>8016</v>
      </c>
      <c r="C11" s="358">
        <v>3219</v>
      </c>
      <c r="D11" s="358">
        <v>2254</v>
      </c>
      <c r="E11" s="358">
        <v>2543</v>
      </c>
    </row>
    <row r="12" spans="1:5" ht="8.25" customHeight="1">
      <c r="A12" s="356"/>
      <c r="B12" s="357"/>
      <c r="C12" s="358"/>
      <c r="D12" s="358"/>
      <c r="E12" s="358"/>
    </row>
    <row r="13" spans="1:5" ht="17.25" customHeight="1">
      <c r="A13" s="359" t="s">
        <v>1023</v>
      </c>
      <c r="B13" s="357">
        <f>SUM(C13:E13)</f>
        <v>7121</v>
      </c>
      <c r="C13" s="358">
        <f t="shared" ref="C13:E13" si="0">SUM(C14:C16)</f>
        <v>2854</v>
      </c>
      <c r="D13" s="358">
        <f t="shared" si="0"/>
        <v>2255</v>
      </c>
      <c r="E13" s="358">
        <f t="shared" si="0"/>
        <v>2012</v>
      </c>
    </row>
    <row r="14" spans="1:5" ht="17.25" customHeight="1">
      <c r="A14" s="360" t="s">
        <v>1024</v>
      </c>
      <c r="B14" s="358">
        <f>SUM(C14:E14)</f>
        <v>5182</v>
      </c>
      <c r="C14" s="358">
        <v>2200</v>
      </c>
      <c r="D14" s="358">
        <v>1559</v>
      </c>
      <c r="E14" s="358">
        <v>1423</v>
      </c>
    </row>
    <row r="15" spans="1:5" ht="17.25" customHeight="1">
      <c r="A15" s="360" t="s">
        <v>1025</v>
      </c>
      <c r="B15" s="358">
        <f>SUM(C15:E15)</f>
        <v>1624</v>
      </c>
      <c r="C15" s="358">
        <v>589</v>
      </c>
      <c r="D15" s="358">
        <v>546</v>
      </c>
      <c r="E15" s="358">
        <v>489</v>
      </c>
    </row>
    <row r="16" spans="1:5" ht="15" customHeight="1">
      <c r="A16" s="360" t="s">
        <v>1026</v>
      </c>
      <c r="B16" s="358">
        <f>SUM(C16:E16)</f>
        <v>315</v>
      </c>
      <c r="C16" s="358">
        <v>65</v>
      </c>
      <c r="D16" s="358">
        <v>150</v>
      </c>
      <c r="E16" s="358">
        <v>100</v>
      </c>
    </row>
    <row r="19" spans="1:5" ht="15" customHeight="1">
      <c r="A19" s="500" t="s">
        <v>1027</v>
      </c>
      <c r="B19" s="501"/>
      <c r="C19" s="501"/>
      <c r="D19" s="501"/>
      <c r="E19" s="501"/>
    </row>
    <row r="20" spans="1:5" ht="16.5" customHeight="1">
      <c r="A20" s="325" t="s">
        <v>1028</v>
      </c>
      <c r="B20" s="139"/>
      <c r="C20" s="139"/>
      <c r="D20" s="139"/>
      <c r="E20" s="139"/>
    </row>
    <row r="21" spans="1:5" ht="17.25" customHeight="1">
      <c r="A21" s="139" t="s">
        <v>1029</v>
      </c>
      <c r="B21" s="139"/>
      <c r="C21" s="139"/>
      <c r="D21" s="139"/>
      <c r="E21" s="139"/>
    </row>
  </sheetData>
  <mergeCells count="4">
    <mergeCell ref="A6:A7"/>
    <mergeCell ref="B6:B7"/>
    <mergeCell ref="C6:E6"/>
    <mergeCell ref="A19:E19"/>
  </mergeCells>
  <printOptions horizontalCentered="1" verticalCentered="1"/>
  <pageMargins left="0.39370078740157483" right="0.39370078740157483" top="0.59055118110236227" bottom="0.59055118110236227" header="0" footer="0.19685039370078741"/>
  <pageSetup scale="85" firstPageNumber="26" orientation="landscape" useFirstPageNumber="1" horizontalDpi="120" verticalDpi="144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AD0D-956B-4A09-810F-24028BE90B3F}">
  <dimension ref="A2:L29"/>
  <sheetViews>
    <sheetView showGridLines="0" zoomScaleNormal="100" workbookViewId="0">
      <selection activeCell="J4" sqref="J4"/>
    </sheetView>
  </sheetViews>
  <sheetFormatPr baseColWidth="10" defaultRowHeight="12.75"/>
  <cols>
    <col min="1" max="7" width="11.42578125" style="261"/>
    <col min="8" max="8" width="11.42578125" style="260"/>
    <col min="9" max="11" width="9.28515625" style="236" customWidth="1"/>
    <col min="12" max="12" width="9.5703125" style="277" customWidth="1"/>
    <col min="13" max="15" width="9.5703125" style="261" customWidth="1"/>
    <col min="16" max="264" width="11.42578125" style="261"/>
    <col min="265" max="267" width="9.28515625" style="261" customWidth="1"/>
    <col min="268" max="271" width="9.5703125" style="261" customWidth="1"/>
    <col min="272" max="520" width="11.42578125" style="261"/>
    <col min="521" max="523" width="9.28515625" style="261" customWidth="1"/>
    <col min="524" max="527" width="9.5703125" style="261" customWidth="1"/>
    <col min="528" max="776" width="11.42578125" style="261"/>
    <col min="777" max="779" width="9.28515625" style="261" customWidth="1"/>
    <col min="780" max="783" width="9.5703125" style="261" customWidth="1"/>
    <col min="784" max="1032" width="11.42578125" style="261"/>
    <col min="1033" max="1035" width="9.28515625" style="261" customWidth="1"/>
    <col min="1036" max="1039" width="9.5703125" style="261" customWidth="1"/>
    <col min="1040" max="1288" width="11.42578125" style="261"/>
    <col min="1289" max="1291" width="9.28515625" style="261" customWidth="1"/>
    <col min="1292" max="1295" width="9.5703125" style="261" customWidth="1"/>
    <col min="1296" max="1544" width="11.42578125" style="261"/>
    <col min="1545" max="1547" width="9.28515625" style="261" customWidth="1"/>
    <col min="1548" max="1551" width="9.5703125" style="261" customWidth="1"/>
    <col min="1552" max="1800" width="11.42578125" style="261"/>
    <col min="1801" max="1803" width="9.28515625" style="261" customWidth="1"/>
    <col min="1804" max="1807" width="9.5703125" style="261" customWidth="1"/>
    <col min="1808" max="2056" width="11.42578125" style="261"/>
    <col min="2057" max="2059" width="9.28515625" style="261" customWidth="1"/>
    <col min="2060" max="2063" width="9.5703125" style="261" customWidth="1"/>
    <col min="2064" max="2312" width="11.42578125" style="261"/>
    <col min="2313" max="2315" width="9.28515625" style="261" customWidth="1"/>
    <col min="2316" max="2319" width="9.5703125" style="261" customWidth="1"/>
    <col min="2320" max="2568" width="11.42578125" style="261"/>
    <col min="2569" max="2571" width="9.28515625" style="261" customWidth="1"/>
    <col min="2572" max="2575" width="9.5703125" style="261" customWidth="1"/>
    <col min="2576" max="2824" width="11.42578125" style="261"/>
    <col min="2825" max="2827" width="9.28515625" style="261" customWidth="1"/>
    <col min="2828" max="2831" width="9.5703125" style="261" customWidth="1"/>
    <col min="2832" max="3080" width="11.42578125" style="261"/>
    <col min="3081" max="3083" width="9.28515625" style="261" customWidth="1"/>
    <col min="3084" max="3087" width="9.5703125" style="261" customWidth="1"/>
    <col min="3088" max="3336" width="11.42578125" style="261"/>
    <col min="3337" max="3339" width="9.28515625" style="261" customWidth="1"/>
    <col min="3340" max="3343" width="9.5703125" style="261" customWidth="1"/>
    <col min="3344" max="3592" width="11.42578125" style="261"/>
    <col min="3593" max="3595" width="9.28515625" style="261" customWidth="1"/>
    <col min="3596" max="3599" width="9.5703125" style="261" customWidth="1"/>
    <col min="3600" max="3848" width="11.42578125" style="261"/>
    <col min="3849" max="3851" width="9.28515625" style="261" customWidth="1"/>
    <col min="3852" max="3855" width="9.5703125" style="261" customWidth="1"/>
    <col min="3856" max="4104" width="11.42578125" style="261"/>
    <col min="4105" max="4107" width="9.28515625" style="261" customWidth="1"/>
    <col min="4108" max="4111" width="9.5703125" style="261" customWidth="1"/>
    <col min="4112" max="4360" width="11.42578125" style="261"/>
    <col min="4361" max="4363" width="9.28515625" style="261" customWidth="1"/>
    <col min="4364" max="4367" width="9.5703125" style="261" customWidth="1"/>
    <col min="4368" max="4616" width="11.42578125" style="261"/>
    <col min="4617" max="4619" width="9.28515625" style="261" customWidth="1"/>
    <col min="4620" max="4623" width="9.5703125" style="261" customWidth="1"/>
    <col min="4624" max="4872" width="11.42578125" style="261"/>
    <col min="4873" max="4875" width="9.28515625" style="261" customWidth="1"/>
    <col min="4876" max="4879" width="9.5703125" style="261" customWidth="1"/>
    <col min="4880" max="5128" width="11.42578125" style="261"/>
    <col min="5129" max="5131" width="9.28515625" style="261" customWidth="1"/>
    <col min="5132" max="5135" width="9.5703125" style="261" customWidth="1"/>
    <col min="5136" max="5384" width="11.42578125" style="261"/>
    <col min="5385" max="5387" width="9.28515625" style="261" customWidth="1"/>
    <col min="5388" max="5391" width="9.5703125" style="261" customWidth="1"/>
    <col min="5392" max="5640" width="11.42578125" style="261"/>
    <col min="5641" max="5643" width="9.28515625" style="261" customWidth="1"/>
    <col min="5644" max="5647" width="9.5703125" style="261" customWidth="1"/>
    <col min="5648" max="5896" width="11.42578125" style="261"/>
    <col min="5897" max="5899" width="9.28515625" style="261" customWidth="1"/>
    <col min="5900" max="5903" width="9.5703125" style="261" customWidth="1"/>
    <col min="5904" max="6152" width="11.42578125" style="261"/>
    <col min="6153" max="6155" width="9.28515625" style="261" customWidth="1"/>
    <col min="6156" max="6159" width="9.5703125" style="261" customWidth="1"/>
    <col min="6160" max="6408" width="11.42578125" style="261"/>
    <col min="6409" max="6411" width="9.28515625" style="261" customWidth="1"/>
    <col min="6412" max="6415" width="9.5703125" style="261" customWidth="1"/>
    <col min="6416" max="6664" width="11.42578125" style="261"/>
    <col min="6665" max="6667" width="9.28515625" style="261" customWidth="1"/>
    <col min="6668" max="6671" width="9.5703125" style="261" customWidth="1"/>
    <col min="6672" max="6920" width="11.42578125" style="261"/>
    <col min="6921" max="6923" width="9.28515625" style="261" customWidth="1"/>
    <col min="6924" max="6927" width="9.5703125" style="261" customWidth="1"/>
    <col min="6928" max="7176" width="11.42578125" style="261"/>
    <col min="7177" max="7179" width="9.28515625" style="261" customWidth="1"/>
    <col min="7180" max="7183" width="9.5703125" style="261" customWidth="1"/>
    <col min="7184" max="7432" width="11.42578125" style="261"/>
    <col min="7433" max="7435" width="9.28515625" style="261" customWidth="1"/>
    <col min="7436" max="7439" width="9.5703125" style="261" customWidth="1"/>
    <col min="7440" max="7688" width="11.42578125" style="261"/>
    <col min="7689" max="7691" width="9.28515625" style="261" customWidth="1"/>
    <col min="7692" max="7695" width="9.5703125" style="261" customWidth="1"/>
    <col min="7696" max="7944" width="11.42578125" style="261"/>
    <col min="7945" max="7947" width="9.28515625" style="261" customWidth="1"/>
    <col min="7948" max="7951" width="9.5703125" style="261" customWidth="1"/>
    <col min="7952" max="8200" width="11.42578125" style="261"/>
    <col min="8201" max="8203" width="9.28515625" style="261" customWidth="1"/>
    <col min="8204" max="8207" width="9.5703125" style="261" customWidth="1"/>
    <col min="8208" max="8456" width="11.42578125" style="261"/>
    <col min="8457" max="8459" width="9.28515625" style="261" customWidth="1"/>
    <col min="8460" max="8463" width="9.5703125" style="261" customWidth="1"/>
    <col min="8464" max="8712" width="11.42578125" style="261"/>
    <col min="8713" max="8715" width="9.28515625" style="261" customWidth="1"/>
    <col min="8716" max="8719" width="9.5703125" style="261" customWidth="1"/>
    <col min="8720" max="8968" width="11.42578125" style="261"/>
    <col min="8969" max="8971" width="9.28515625" style="261" customWidth="1"/>
    <col min="8972" max="8975" width="9.5703125" style="261" customWidth="1"/>
    <col min="8976" max="9224" width="11.42578125" style="261"/>
    <col min="9225" max="9227" width="9.28515625" style="261" customWidth="1"/>
    <col min="9228" max="9231" width="9.5703125" style="261" customWidth="1"/>
    <col min="9232" max="9480" width="11.42578125" style="261"/>
    <col min="9481" max="9483" width="9.28515625" style="261" customWidth="1"/>
    <col min="9484" max="9487" width="9.5703125" style="261" customWidth="1"/>
    <col min="9488" max="9736" width="11.42578125" style="261"/>
    <col min="9737" max="9739" width="9.28515625" style="261" customWidth="1"/>
    <col min="9740" max="9743" width="9.5703125" style="261" customWidth="1"/>
    <col min="9744" max="9992" width="11.42578125" style="261"/>
    <col min="9993" max="9995" width="9.28515625" style="261" customWidth="1"/>
    <col min="9996" max="9999" width="9.5703125" style="261" customWidth="1"/>
    <col min="10000" max="10248" width="11.42578125" style="261"/>
    <col min="10249" max="10251" width="9.28515625" style="261" customWidth="1"/>
    <col min="10252" max="10255" width="9.5703125" style="261" customWidth="1"/>
    <col min="10256" max="10504" width="11.42578125" style="261"/>
    <col min="10505" max="10507" width="9.28515625" style="261" customWidth="1"/>
    <col min="10508" max="10511" width="9.5703125" style="261" customWidth="1"/>
    <col min="10512" max="10760" width="11.42578125" style="261"/>
    <col min="10761" max="10763" width="9.28515625" style="261" customWidth="1"/>
    <col min="10764" max="10767" width="9.5703125" style="261" customWidth="1"/>
    <col min="10768" max="11016" width="11.42578125" style="261"/>
    <col min="11017" max="11019" width="9.28515625" style="261" customWidth="1"/>
    <col min="11020" max="11023" width="9.5703125" style="261" customWidth="1"/>
    <col min="11024" max="11272" width="11.42578125" style="261"/>
    <col min="11273" max="11275" width="9.28515625" style="261" customWidth="1"/>
    <col min="11276" max="11279" width="9.5703125" style="261" customWidth="1"/>
    <col min="11280" max="11528" width="11.42578125" style="261"/>
    <col min="11529" max="11531" width="9.28515625" style="261" customWidth="1"/>
    <col min="11532" max="11535" width="9.5703125" style="261" customWidth="1"/>
    <col min="11536" max="11784" width="11.42578125" style="261"/>
    <col min="11785" max="11787" width="9.28515625" style="261" customWidth="1"/>
    <col min="11788" max="11791" width="9.5703125" style="261" customWidth="1"/>
    <col min="11792" max="12040" width="11.42578125" style="261"/>
    <col min="12041" max="12043" width="9.28515625" style="261" customWidth="1"/>
    <col min="12044" max="12047" width="9.5703125" style="261" customWidth="1"/>
    <col min="12048" max="12296" width="11.42578125" style="261"/>
    <col min="12297" max="12299" width="9.28515625" style="261" customWidth="1"/>
    <col min="12300" max="12303" width="9.5703125" style="261" customWidth="1"/>
    <col min="12304" max="12552" width="11.42578125" style="261"/>
    <col min="12553" max="12555" width="9.28515625" style="261" customWidth="1"/>
    <col min="12556" max="12559" width="9.5703125" style="261" customWidth="1"/>
    <col min="12560" max="12808" width="11.42578125" style="261"/>
    <col min="12809" max="12811" width="9.28515625" style="261" customWidth="1"/>
    <col min="12812" max="12815" width="9.5703125" style="261" customWidth="1"/>
    <col min="12816" max="13064" width="11.42578125" style="261"/>
    <col min="13065" max="13067" width="9.28515625" style="261" customWidth="1"/>
    <col min="13068" max="13071" width="9.5703125" style="261" customWidth="1"/>
    <col min="13072" max="13320" width="11.42578125" style="261"/>
    <col min="13321" max="13323" width="9.28515625" style="261" customWidth="1"/>
    <col min="13324" max="13327" width="9.5703125" style="261" customWidth="1"/>
    <col min="13328" max="13576" width="11.42578125" style="261"/>
    <col min="13577" max="13579" width="9.28515625" style="261" customWidth="1"/>
    <col min="13580" max="13583" width="9.5703125" style="261" customWidth="1"/>
    <col min="13584" max="13832" width="11.42578125" style="261"/>
    <col min="13833" max="13835" width="9.28515625" style="261" customWidth="1"/>
    <col min="13836" max="13839" width="9.5703125" style="261" customWidth="1"/>
    <col min="13840" max="14088" width="11.42578125" style="261"/>
    <col min="14089" max="14091" width="9.28515625" style="261" customWidth="1"/>
    <col min="14092" max="14095" width="9.5703125" style="261" customWidth="1"/>
    <col min="14096" max="14344" width="11.42578125" style="261"/>
    <col min="14345" max="14347" width="9.28515625" style="261" customWidth="1"/>
    <col min="14348" max="14351" width="9.5703125" style="261" customWidth="1"/>
    <col min="14352" max="14600" width="11.42578125" style="261"/>
    <col min="14601" max="14603" width="9.28515625" style="261" customWidth="1"/>
    <col min="14604" max="14607" width="9.5703125" style="261" customWidth="1"/>
    <col min="14608" max="14856" width="11.42578125" style="261"/>
    <col min="14857" max="14859" width="9.28515625" style="261" customWidth="1"/>
    <col min="14860" max="14863" width="9.5703125" style="261" customWidth="1"/>
    <col min="14864" max="15112" width="11.42578125" style="261"/>
    <col min="15113" max="15115" width="9.28515625" style="261" customWidth="1"/>
    <col min="15116" max="15119" width="9.5703125" style="261" customWidth="1"/>
    <col min="15120" max="15368" width="11.42578125" style="261"/>
    <col min="15369" max="15371" width="9.28515625" style="261" customWidth="1"/>
    <col min="15372" max="15375" width="9.5703125" style="261" customWidth="1"/>
    <col min="15376" max="15624" width="11.42578125" style="261"/>
    <col min="15625" max="15627" width="9.28515625" style="261" customWidth="1"/>
    <col min="15628" max="15631" width="9.5703125" style="261" customWidth="1"/>
    <col min="15632" max="15880" width="11.42578125" style="261"/>
    <col min="15881" max="15883" width="9.28515625" style="261" customWidth="1"/>
    <col min="15884" max="15887" width="9.5703125" style="261" customWidth="1"/>
    <col min="15888" max="16136" width="11.42578125" style="261"/>
    <col min="16137" max="16139" width="9.28515625" style="261" customWidth="1"/>
    <col min="16140" max="16143" width="9.5703125" style="261" customWidth="1"/>
    <col min="16144" max="16384" width="11.42578125" style="261"/>
  </cols>
  <sheetData>
    <row r="2" spans="1:11">
      <c r="A2" s="266" t="s">
        <v>1030</v>
      </c>
      <c r="B2" s="266"/>
      <c r="C2" s="266"/>
      <c r="D2" s="266"/>
      <c r="E2" s="266"/>
      <c r="F2" s="266"/>
      <c r="G2" s="266"/>
      <c r="H2" s="262"/>
      <c r="I2" s="279"/>
      <c r="K2" s="236" t="s">
        <v>948</v>
      </c>
    </row>
    <row r="3" spans="1:11">
      <c r="A3" s="266" t="s">
        <v>1031</v>
      </c>
      <c r="B3" s="266"/>
      <c r="C3" s="266"/>
      <c r="D3" s="266"/>
      <c r="E3" s="266"/>
      <c r="F3" s="266"/>
      <c r="G3" s="266"/>
      <c r="H3" s="262"/>
      <c r="I3" s="279" t="s">
        <v>1032</v>
      </c>
    </row>
    <row r="4" spans="1:11">
      <c r="A4" s="266" t="s">
        <v>597</v>
      </c>
      <c r="B4" s="266"/>
      <c r="C4" s="266"/>
      <c r="D4" s="266"/>
      <c r="E4" s="266"/>
      <c r="F4" s="266"/>
      <c r="G4" s="266"/>
      <c r="H4" s="262"/>
      <c r="I4" s="362" t="s">
        <v>1024</v>
      </c>
      <c r="J4" s="285">
        <v>5182</v>
      </c>
      <c r="K4" s="363">
        <f>+J4/$J$7*100</f>
        <v>72.77067827552311</v>
      </c>
    </row>
    <row r="5" spans="1:11">
      <c r="I5" s="362" t="s">
        <v>1025</v>
      </c>
      <c r="J5" s="285">
        <v>1624</v>
      </c>
      <c r="K5" s="363">
        <f>+J5/$J$7*100</f>
        <v>22.805785704255022</v>
      </c>
    </row>
    <row r="6" spans="1:11">
      <c r="I6" s="362" t="s">
        <v>1033</v>
      </c>
      <c r="J6" s="285">
        <v>315</v>
      </c>
      <c r="K6" s="363">
        <f>+J6/$J$7*100</f>
        <v>4.4235360202218788</v>
      </c>
    </row>
    <row r="7" spans="1:11">
      <c r="E7" s="288" t="s">
        <v>955</v>
      </c>
      <c r="I7" s="362" t="s">
        <v>34</v>
      </c>
      <c r="J7" s="285">
        <f>SUM(J4:J6)</f>
        <v>7121</v>
      </c>
      <c r="K7" s="363">
        <f>SUM(K4:K6)</f>
        <v>100.00000000000001</v>
      </c>
    </row>
    <row r="8" spans="1:11">
      <c r="I8" s="362"/>
      <c r="J8" s="364"/>
    </row>
    <row r="9" spans="1:11">
      <c r="I9" s="362"/>
      <c r="J9" s="364"/>
    </row>
    <row r="29" spans="1:1">
      <c r="A29" s="365" t="s">
        <v>1034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15" firstPageNumber="27" orientation="landscape" useFirstPageNumber="1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8E7B8-3232-4FC4-B574-FC8F2CA7F6B0}">
  <sheetPr>
    <pageSetUpPr fitToPage="1"/>
  </sheetPr>
  <dimension ref="A2:J16"/>
  <sheetViews>
    <sheetView showGridLines="0" zoomScaleNormal="100" workbookViewId="0">
      <selection activeCell="M14" sqref="M14"/>
    </sheetView>
  </sheetViews>
  <sheetFormatPr baseColWidth="10" defaultRowHeight="12"/>
  <cols>
    <col min="1" max="6" width="11.7109375" style="366" customWidth="1"/>
    <col min="7" max="7" width="12.28515625" style="366" customWidth="1"/>
    <col min="8" max="8" width="13.85546875" style="366" customWidth="1"/>
    <col min="9" max="10" width="11.7109375" style="366" customWidth="1"/>
    <col min="11" max="254" width="11.42578125" style="366"/>
    <col min="255" max="260" width="11.7109375" style="366" customWidth="1"/>
    <col min="261" max="261" width="12.28515625" style="366" customWidth="1"/>
    <col min="262" max="262" width="13.85546875" style="366" customWidth="1"/>
    <col min="263" max="264" width="11.7109375" style="366" customWidth="1"/>
    <col min="265" max="510" width="11.42578125" style="366"/>
    <col min="511" max="516" width="11.7109375" style="366" customWidth="1"/>
    <col min="517" max="517" width="12.28515625" style="366" customWidth="1"/>
    <col min="518" max="518" width="13.85546875" style="366" customWidth="1"/>
    <col min="519" max="520" width="11.7109375" style="366" customWidth="1"/>
    <col min="521" max="766" width="11.42578125" style="366"/>
    <col min="767" max="772" width="11.7109375" style="366" customWidth="1"/>
    <col min="773" max="773" width="12.28515625" style="366" customWidth="1"/>
    <col min="774" max="774" width="13.85546875" style="366" customWidth="1"/>
    <col min="775" max="776" width="11.7109375" style="366" customWidth="1"/>
    <col min="777" max="1022" width="11.42578125" style="366"/>
    <col min="1023" max="1028" width="11.7109375" style="366" customWidth="1"/>
    <col min="1029" max="1029" width="12.28515625" style="366" customWidth="1"/>
    <col min="1030" max="1030" width="13.85546875" style="366" customWidth="1"/>
    <col min="1031" max="1032" width="11.7109375" style="366" customWidth="1"/>
    <col min="1033" max="1278" width="11.42578125" style="366"/>
    <col min="1279" max="1284" width="11.7109375" style="366" customWidth="1"/>
    <col min="1285" max="1285" width="12.28515625" style="366" customWidth="1"/>
    <col min="1286" max="1286" width="13.85546875" style="366" customWidth="1"/>
    <col min="1287" max="1288" width="11.7109375" style="366" customWidth="1"/>
    <col min="1289" max="1534" width="11.42578125" style="366"/>
    <col min="1535" max="1540" width="11.7109375" style="366" customWidth="1"/>
    <col min="1541" max="1541" width="12.28515625" style="366" customWidth="1"/>
    <col min="1542" max="1542" width="13.85546875" style="366" customWidth="1"/>
    <col min="1543" max="1544" width="11.7109375" style="366" customWidth="1"/>
    <col min="1545" max="1790" width="11.42578125" style="366"/>
    <col min="1791" max="1796" width="11.7109375" style="366" customWidth="1"/>
    <col min="1797" max="1797" width="12.28515625" style="366" customWidth="1"/>
    <col min="1798" max="1798" width="13.85546875" style="366" customWidth="1"/>
    <col min="1799" max="1800" width="11.7109375" style="366" customWidth="1"/>
    <col min="1801" max="2046" width="11.42578125" style="366"/>
    <col min="2047" max="2052" width="11.7109375" style="366" customWidth="1"/>
    <col min="2053" max="2053" width="12.28515625" style="366" customWidth="1"/>
    <col min="2054" max="2054" width="13.85546875" style="366" customWidth="1"/>
    <col min="2055" max="2056" width="11.7109375" style="366" customWidth="1"/>
    <col min="2057" max="2302" width="11.42578125" style="366"/>
    <col min="2303" max="2308" width="11.7109375" style="366" customWidth="1"/>
    <col min="2309" max="2309" width="12.28515625" style="366" customWidth="1"/>
    <col min="2310" max="2310" width="13.85546875" style="366" customWidth="1"/>
    <col min="2311" max="2312" width="11.7109375" style="366" customWidth="1"/>
    <col min="2313" max="2558" width="11.42578125" style="366"/>
    <col min="2559" max="2564" width="11.7109375" style="366" customWidth="1"/>
    <col min="2565" max="2565" width="12.28515625" style="366" customWidth="1"/>
    <col min="2566" max="2566" width="13.85546875" style="366" customWidth="1"/>
    <col min="2567" max="2568" width="11.7109375" style="366" customWidth="1"/>
    <col min="2569" max="2814" width="11.42578125" style="366"/>
    <col min="2815" max="2820" width="11.7109375" style="366" customWidth="1"/>
    <col min="2821" max="2821" width="12.28515625" style="366" customWidth="1"/>
    <col min="2822" max="2822" width="13.85546875" style="366" customWidth="1"/>
    <col min="2823" max="2824" width="11.7109375" style="366" customWidth="1"/>
    <col min="2825" max="3070" width="11.42578125" style="366"/>
    <col min="3071" max="3076" width="11.7109375" style="366" customWidth="1"/>
    <col min="3077" max="3077" width="12.28515625" style="366" customWidth="1"/>
    <col min="3078" max="3078" width="13.85546875" style="366" customWidth="1"/>
    <col min="3079" max="3080" width="11.7109375" style="366" customWidth="1"/>
    <col min="3081" max="3326" width="11.42578125" style="366"/>
    <col min="3327" max="3332" width="11.7109375" style="366" customWidth="1"/>
    <col min="3333" max="3333" width="12.28515625" style="366" customWidth="1"/>
    <col min="3334" max="3334" width="13.85546875" style="366" customWidth="1"/>
    <col min="3335" max="3336" width="11.7109375" style="366" customWidth="1"/>
    <col min="3337" max="3582" width="11.42578125" style="366"/>
    <col min="3583" max="3588" width="11.7109375" style="366" customWidth="1"/>
    <col min="3589" max="3589" width="12.28515625" style="366" customWidth="1"/>
    <col min="3590" max="3590" width="13.85546875" style="366" customWidth="1"/>
    <col min="3591" max="3592" width="11.7109375" style="366" customWidth="1"/>
    <col min="3593" max="3838" width="11.42578125" style="366"/>
    <col min="3839" max="3844" width="11.7109375" style="366" customWidth="1"/>
    <col min="3845" max="3845" width="12.28515625" style="366" customWidth="1"/>
    <col min="3846" max="3846" width="13.85546875" style="366" customWidth="1"/>
    <col min="3847" max="3848" width="11.7109375" style="366" customWidth="1"/>
    <col min="3849" max="4094" width="11.42578125" style="366"/>
    <col min="4095" max="4100" width="11.7109375" style="366" customWidth="1"/>
    <col min="4101" max="4101" width="12.28515625" style="366" customWidth="1"/>
    <col min="4102" max="4102" width="13.85546875" style="366" customWidth="1"/>
    <col min="4103" max="4104" width="11.7109375" style="366" customWidth="1"/>
    <col min="4105" max="4350" width="11.42578125" style="366"/>
    <col min="4351" max="4356" width="11.7109375" style="366" customWidth="1"/>
    <col min="4357" max="4357" width="12.28515625" style="366" customWidth="1"/>
    <col min="4358" max="4358" width="13.85546875" style="366" customWidth="1"/>
    <col min="4359" max="4360" width="11.7109375" style="366" customWidth="1"/>
    <col min="4361" max="4606" width="11.42578125" style="366"/>
    <col min="4607" max="4612" width="11.7109375" style="366" customWidth="1"/>
    <col min="4613" max="4613" width="12.28515625" style="366" customWidth="1"/>
    <col min="4614" max="4614" width="13.85546875" style="366" customWidth="1"/>
    <col min="4615" max="4616" width="11.7109375" style="366" customWidth="1"/>
    <col min="4617" max="4862" width="11.42578125" style="366"/>
    <col min="4863" max="4868" width="11.7109375" style="366" customWidth="1"/>
    <col min="4869" max="4869" width="12.28515625" style="366" customWidth="1"/>
    <col min="4870" max="4870" width="13.85546875" style="366" customWidth="1"/>
    <col min="4871" max="4872" width="11.7109375" style="366" customWidth="1"/>
    <col min="4873" max="5118" width="11.42578125" style="366"/>
    <col min="5119" max="5124" width="11.7109375" style="366" customWidth="1"/>
    <col min="5125" max="5125" width="12.28515625" style="366" customWidth="1"/>
    <col min="5126" max="5126" width="13.85546875" style="366" customWidth="1"/>
    <col min="5127" max="5128" width="11.7109375" style="366" customWidth="1"/>
    <col min="5129" max="5374" width="11.42578125" style="366"/>
    <col min="5375" max="5380" width="11.7109375" style="366" customWidth="1"/>
    <col min="5381" max="5381" width="12.28515625" style="366" customWidth="1"/>
    <col min="5382" max="5382" width="13.85546875" style="366" customWidth="1"/>
    <col min="5383" max="5384" width="11.7109375" style="366" customWidth="1"/>
    <col min="5385" max="5630" width="11.42578125" style="366"/>
    <col min="5631" max="5636" width="11.7109375" style="366" customWidth="1"/>
    <col min="5637" max="5637" width="12.28515625" style="366" customWidth="1"/>
    <col min="5638" max="5638" width="13.85546875" style="366" customWidth="1"/>
    <col min="5639" max="5640" width="11.7109375" style="366" customWidth="1"/>
    <col min="5641" max="5886" width="11.42578125" style="366"/>
    <col min="5887" max="5892" width="11.7109375" style="366" customWidth="1"/>
    <col min="5893" max="5893" width="12.28515625" style="366" customWidth="1"/>
    <col min="5894" max="5894" width="13.85546875" style="366" customWidth="1"/>
    <col min="5895" max="5896" width="11.7109375" style="366" customWidth="1"/>
    <col min="5897" max="6142" width="11.42578125" style="366"/>
    <col min="6143" max="6148" width="11.7109375" style="366" customWidth="1"/>
    <col min="6149" max="6149" width="12.28515625" style="366" customWidth="1"/>
    <col min="6150" max="6150" width="13.85546875" style="366" customWidth="1"/>
    <col min="6151" max="6152" width="11.7109375" style="366" customWidth="1"/>
    <col min="6153" max="6398" width="11.42578125" style="366"/>
    <col min="6399" max="6404" width="11.7109375" style="366" customWidth="1"/>
    <col min="6405" max="6405" width="12.28515625" style="366" customWidth="1"/>
    <col min="6406" max="6406" width="13.85546875" style="366" customWidth="1"/>
    <col min="6407" max="6408" width="11.7109375" style="366" customWidth="1"/>
    <col min="6409" max="6654" width="11.42578125" style="366"/>
    <col min="6655" max="6660" width="11.7109375" style="366" customWidth="1"/>
    <col min="6661" max="6661" width="12.28515625" style="366" customWidth="1"/>
    <col min="6662" max="6662" width="13.85546875" style="366" customWidth="1"/>
    <col min="6663" max="6664" width="11.7109375" style="366" customWidth="1"/>
    <col min="6665" max="6910" width="11.42578125" style="366"/>
    <col min="6911" max="6916" width="11.7109375" style="366" customWidth="1"/>
    <col min="6917" max="6917" width="12.28515625" style="366" customWidth="1"/>
    <col min="6918" max="6918" width="13.85546875" style="366" customWidth="1"/>
    <col min="6919" max="6920" width="11.7109375" style="366" customWidth="1"/>
    <col min="6921" max="7166" width="11.42578125" style="366"/>
    <col min="7167" max="7172" width="11.7109375" style="366" customWidth="1"/>
    <col min="7173" max="7173" width="12.28515625" style="366" customWidth="1"/>
    <col min="7174" max="7174" width="13.85546875" style="366" customWidth="1"/>
    <col min="7175" max="7176" width="11.7109375" style="366" customWidth="1"/>
    <col min="7177" max="7422" width="11.42578125" style="366"/>
    <col min="7423" max="7428" width="11.7109375" style="366" customWidth="1"/>
    <col min="7429" max="7429" width="12.28515625" style="366" customWidth="1"/>
    <col min="7430" max="7430" width="13.85546875" style="366" customWidth="1"/>
    <col min="7431" max="7432" width="11.7109375" style="366" customWidth="1"/>
    <col min="7433" max="7678" width="11.42578125" style="366"/>
    <col min="7679" max="7684" width="11.7109375" style="366" customWidth="1"/>
    <col min="7685" max="7685" width="12.28515625" style="366" customWidth="1"/>
    <col min="7686" max="7686" width="13.85546875" style="366" customWidth="1"/>
    <col min="7687" max="7688" width="11.7109375" style="366" customWidth="1"/>
    <col min="7689" max="7934" width="11.42578125" style="366"/>
    <col min="7935" max="7940" width="11.7109375" style="366" customWidth="1"/>
    <col min="7941" max="7941" width="12.28515625" style="366" customWidth="1"/>
    <col min="7942" max="7942" width="13.85546875" style="366" customWidth="1"/>
    <col min="7943" max="7944" width="11.7109375" style="366" customWidth="1"/>
    <col min="7945" max="8190" width="11.42578125" style="366"/>
    <col min="8191" max="8196" width="11.7109375" style="366" customWidth="1"/>
    <col min="8197" max="8197" width="12.28515625" style="366" customWidth="1"/>
    <col min="8198" max="8198" width="13.85546875" style="366" customWidth="1"/>
    <col min="8199" max="8200" width="11.7109375" style="366" customWidth="1"/>
    <col min="8201" max="8446" width="11.42578125" style="366"/>
    <col min="8447" max="8452" width="11.7109375" style="366" customWidth="1"/>
    <col min="8453" max="8453" width="12.28515625" style="366" customWidth="1"/>
    <col min="8454" max="8454" width="13.85546875" style="366" customWidth="1"/>
    <col min="8455" max="8456" width="11.7109375" style="366" customWidth="1"/>
    <col min="8457" max="8702" width="11.42578125" style="366"/>
    <col min="8703" max="8708" width="11.7109375" style="366" customWidth="1"/>
    <col min="8709" max="8709" width="12.28515625" style="366" customWidth="1"/>
    <col min="8710" max="8710" width="13.85546875" style="366" customWidth="1"/>
    <col min="8711" max="8712" width="11.7109375" style="366" customWidth="1"/>
    <col min="8713" max="8958" width="11.42578125" style="366"/>
    <col min="8959" max="8964" width="11.7109375" style="366" customWidth="1"/>
    <col min="8965" max="8965" width="12.28515625" style="366" customWidth="1"/>
    <col min="8966" max="8966" width="13.85546875" style="366" customWidth="1"/>
    <col min="8967" max="8968" width="11.7109375" style="366" customWidth="1"/>
    <col min="8969" max="9214" width="11.42578125" style="366"/>
    <col min="9215" max="9220" width="11.7109375" style="366" customWidth="1"/>
    <col min="9221" max="9221" width="12.28515625" style="366" customWidth="1"/>
    <col min="9222" max="9222" width="13.85546875" style="366" customWidth="1"/>
    <col min="9223" max="9224" width="11.7109375" style="366" customWidth="1"/>
    <col min="9225" max="9470" width="11.42578125" style="366"/>
    <col min="9471" max="9476" width="11.7109375" style="366" customWidth="1"/>
    <col min="9477" max="9477" width="12.28515625" style="366" customWidth="1"/>
    <col min="9478" max="9478" width="13.85546875" style="366" customWidth="1"/>
    <col min="9479" max="9480" width="11.7109375" style="366" customWidth="1"/>
    <col min="9481" max="9726" width="11.42578125" style="366"/>
    <col min="9727" max="9732" width="11.7109375" style="366" customWidth="1"/>
    <col min="9733" max="9733" width="12.28515625" style="366" customWidth="1"/>
    <col min="9734" max="9734" width="13.85546875" style="366" customWidth="1"/>
    <col min="9735" max="9736" width="11.7109375" style="366" customWidth="1"/>
    <col min="9737" max="9982" width="11.42578125" style="366"/>
    <col min="9983" max="9988" width="11.7109375" style="366" customWidth="1"/>
    <col min="9989" max="9989" width="12.28515625" style="366" customWidth="1"/>
    <col min="9990" max="9990" width="13.85546875" style="366" customWidth="1"/>
    <col min="9991" max="9992" width="11.7109375" style="366" customWidth="1"/>
    <col min="9993" max="10238" width="11.42578125" style="366"/>
    <col min="10239" max="10244" width="11.7109375" style="366" customWidth="1"/>
    <col min="10245" max="10245" width="12.28515625" style="366" customWidth="1"/>
    <col min="10246" max="10246" width="13.85546875" style="366" customWidth="1"/>
    <col min="10247" max="10248" width="11.7109375" style="366" customWidth="1"/>
    <col min="10249" max="10494" width="11.42578125" style="366"/>
    <col min="10495" max="10500" width="11.7109375" style="366" customWidth="1"/>
    <col min="10501" max="10501" width="12.28515625" style="366" customWidth="1"/>
    <col min="10502" max="10502" width="13.85546875" style="366" customWidth="1"/>
    <col min="10503" max="10504" width="11.7109375" style="366" customWidth="1"/>
    <col min="10505" max="10750" width="11.42578125" style="366"/>
    <col min="10751" max="10756" width="11.7109375" style="366" customWidth="1"/>
    <col min="10757" max="10757" width="12.28515625" style="366" customWidth="1"/>
    <col min="10758" max="10758" width="13.85546875" style="366" customWidth="1"/>
    <col min="10759" max="10760" width="11.7109375" style="366" customWidth="1"/>
    <col min="10761" max="11006" width="11.42578125" style="366"/>
    <col min="11007" max="11012" width="11.7109375" style="366" customWidth="1"/>
    <col min="11013" max="11013" width="12.28515625" style="366" customWidth="1"/>
    <col min="11014" max="11014" width="13.85546875" style="366" customWidth="1"/>
    <col min="11015" max="11016" width="11.7109375" style="366" customWidth="1"/>
    <col min="11017" max="11262" width="11.42578125" style="366"/>
    <col min="11263" max="11268" width="11.7109375" style="366" customWidth="1"/>
    <col min="11269" max="11269" width="12.28515625" style="366" customWidth="1"/>
    <col min="11270" max="11270" width="13.85546875" style="366" customWidth="1"/>
    <col min="11271" max="11272" width="11.7109375" style="366" customWidth="1"/>
    <col min="11273" max="11518" width="11.42578125" style="366"/>
    <col min="11519" max="11524" width="11.7109375" style="366" customWidth="1"/>
    <col min="11525" max="11525" width="12.28515625" style="366" customWidth="1"/>
    <col min="11526" max="11526" width="13.85546875" style="366" customWidth="1"/>
    <col min="11527" max="11528" width="11.7109375" style="366" customWidth="1"/>
    <col min="11529" max="11774" width="11.42578125" style="366"/>
    <col min="11775" max="11780" width="11.7109375" style="366" customWidth="1"/>
    <col min="11781" max="11781" width="12.28515625" style="366" customWidth="1"/>
    <col min="11782" max="11782" width="13.85546875" style="366" customWidth="1"/>
    <col min="11783" max="11784" width="11.7109375" style="366" customWidth="1"/>
    <col min="11785" max="12030" width="11.42578125" style="366"/>
    <col min="12031" max="12036" width="11.7109375" style="366" customWidth="1"/>
    <col min="12037" max="12037" width="12.28515625" style="366" customWidth="1"/>
    <col min="12038" max="12038" width="13.85546875" style="366" customWidth="1"/>
    <col min="12039" max="12040" width="11.7109375" style="366" customWidth="1"/>
    <col min="12041" max="12286" width="11.42578125" style="366"/>
    <col min="12287" max="12292" width="11.7109375" style="366" customWidth="1"/>
    <col min="12293" max="12293" width="12.28515625" style="366" customWidth="1"/>
    <col min="12294" max="12294" width="13.85546875" style="366" customWidth="1"/>
    <col min="12295" max="12296" width="11.7109375" style="366" customWidth="1"/>
    <col min="12297" max="12542" width="11.42578125" style="366"/>
    <col min="12543" max="12548" width="11.7109375" style="366" customWidth="1"/>
    <col min="12549" max="12549" width="12.28515625" style="366" customWidth="1"/>
    <col min="12550" max="12550" width="13.85546875" style="366" customWidth="1"/>
    <col min="12551" max="12552" width="11.7109375" style="366" customWidth="1"/>
    <col min="12553" max="12798" width="11.42578125" style="366"/>
    <col min="12799" max="12804" width="11.7109375" style="366" customWidth="1"/>
    <col min="12805" max="12805" width="12.28515625" style="366" customWidth="1"/>
    <col min="12806" max="12806" width="13.85546875" style="366" customWidth="1"/>
    <col min="12807" max="12808" width="11.7109375" style="366" customWidth="1"/>
    <col min="12809" max="13054" width="11.42578125" style="366"/>
    <col min="13055" max="13060" width="11.7109375" style="366" customWidth="1"/>
    <col min="13061" max="13061" width="12.28515625" style="366" customWidth="1"/>
    <col min="13062" max="13062" width="13.85546875" style="366" customWidth="1"/>
    <col min="13063" max="13064" width="11.7109375" style="366" customWidth="1"/>
    <col min="13065" max="13310" width="11.42578125" style="366"/>
    <col min="13311" max="13316" width="11.7109375" style="366" customWidth="1"/>
    <col min="13317" max="13317" width="12.28515625" style="366" customWidth="1"/>
    <col min="13318" max="13318" width="13.85546875" style="366" customWidth="1"/>
    <col min="13319" max="13320" width="11.7109375" style="366" customWidth="1"/>
    <col min="13321" max="13566" width="11.42578125" style="366"/>
    <col min="13567" max="13572" width="11.7109375" style="366" customWidth="1"/>
    <col min="13573" max="13573" width="12.28515625" style="366" customWidth="1"/>
    <col min="13574" max="13574" width="13.85546875" style="366" customWidth="1"/>
    <col min="13575" max="13576" width="11.7109375" style="366" customWidth="1"/>
    <col min="13577" max="13822" width="11.42578125" style="366"/>
    <col min="13823" max="13828" width="11.7109375" style="366" customWidth="1"/>
    <col min="13829" max="13829" width="12.28515625" style="366" customWidth="1"/>
    <col min="13830" max="13830" width="13.85546875" style="366" customWidth="1"/>
    <col min="13831" max="13832" width="11.7109375" style="366" customWidth="1"/>
    <col min="13833" max="14078" width="11.42578125" style="366"/>
    <col min="14079" max="14084" width="11.7109375" style="366" customWidth="1"/>
    <col min="14085" max="14085" width="12.28515625" style="366" customWidth="1"/>
    <col min="14086" max="14086" width="13.85546875" style="366" customWidth="1"/>
    <col min="14087" max="14088" width="11.7109375" style="366" customWidth="1"/>
    <col min="14089" max="14334" width="11.42578125" style="366"/>
    <col min="14335" max="14340" width="11.7109375" style="366" customWidth="1"/>
    <col min="14341" max="14341" width="12.28515625" style="366" customWidth="1"/>
    <col min="14342" max="14342" width="13.85546875" style="366" customWidth="1"/>
    <col min="14343" max="14344" width="11.7109375" style="366" customWidth="1"/>
    <col min="14345" max="14590" width="11.42578125" style="366"/>
    <col min="14591" max="14596" width="11.7109375" style="366" customWidth="1"/>
    <col min="14597" max="14597" width="12.28515625" style="366" customWidth="1"/>
    <col min="14598" max="14598" width="13.85546875" style="366" customWidth="1"/>
    <col min="14599" max="14600" width="11.7109375" style="366" customWidth="1"/>
    <col min="14601" max="14846" width="11.42578125" style="366"/>
    <col min="14847" max="14852" width="11.7109375" style="366" customWidth="1"/>
    <col min="14853" max="14853" width="12.28515625" style="366" customWidth="1"/>
    <col min="14854" max="14854" width="13.85546875" style="366" customWidth="1"/>
    <col min="14855" max="14856" width="11.7109375" style="366" customWidth="1"/>
    <col min="14857" max="15102" width="11.42578125" style="366"/>
    <col min="15103" max="15108" width="11.7109375" style="366" customWidth="1"/>
    <col min="15109" max="15109" width="12.28515625" style="366" customWidth="1"/>
    <col min="15110" max="15110" width="13.85546875" style="366" customWidth="1"/>
    <col min="15111" max="15112" width="11.7109375" style="366" customWidth="1"/>
    <col min="15113" max="15358" width="11.42578125" style="366"/>
    <col min="15359" max="15364" width="11.7109375" style="366" customWidth="1"/>
    <col min="15365" max="15365" width="12.28515625" style="366" customWidth="1"/>
    <col min="15366" max="15366" width="13.85546875" style="366" customWidth="1"/>
    <col min="15367" max="15368" width="11.7109375" style="366" customWidth="1"/>
    <col min="15369" max="15614" width="11.42578125" style="366"/>
    <col min="15615" max="15620" width="11.7109375" style="366" customWidth="1"/>
    <col min="15621" max="15621" width="12.28515625" style="366" customWidth="1"/>
    <col min="15622" max="15622" width="13.85546875" style="366" customWidth="1"/>
    <col min="15623" max="15624" width="11.7109375" style="366" customWidth="1"/>
    <col min="15625" max="15870" width="11.42578125" style="366"/>
    <col min="15871" max="15876" width="11.7109375" style="366" customWidth="1"/>
    <col min="15877" max="15877" width="12.28515625" style="366" customWidth="1"/>
    <col min="15878" max="15878" width="13.85546875" style="366" customWidth="1"/>
    <col min="15879" max="15880" width="11.7109375" style="366" customWidth="1"/>
    <col min="15881" max="16126" width="11.42578125" style="366"/>
    <col min="16127" max="16132" width="11.7109375" style="366" customWidth="1"/>
    <col min="16133" max="16133" width="12.28515625" style="366" customWidth="1"/>
    <col min="16134" max="16134" width="13.85546875" style="366" customWidth="1"/>
    <col min="16135" max="16136" width="11.7109375" style="366" customWidth="1"/>
    <col min="16137" max="16384" width="11.42578125" style="366"/>
  </cols>
  <sheetData>
    <row r="2" spans="1:10" s="119" customFormat="1" ht="18" customHeight="1">
      <c r="A2" s="506" t="s">
        <v>1035</v>
      </c>
      <c r="B2" s="506"/>
      <c r="C2" s="506"/>
      <c r="D2" s="506"/>
      <c r="E2" s="506"/>
      <c r="F2" s="506"/>
      <c r="G2" s="506"/>
      <c r="H2" s="506"/>
      <c r="I2" s="506"/>
      <c r="J2" s="506"/>
    </row>
    <row r="3" spans="1:10" s="119" customFormat="1" ht="18" customHeight="1">
      <c r="A3" s="507" t="s">
        <v>1036</v>
      </c>
      <c r="B3" s="507"/>
      <c r="C3" s="507"/>
      <c r="D3" s="507"/>
      <c r="E3" s="507"/>
      <c r="F3" s="507"/>
      <c r="G3" s="507"/>
      <c r="H3" s="507"/>
      <c r="I3" s="507"/>
      <c r="J3" s="507"/>
    </row>
    <row r="4" spans="1:10" s="119" customFormat="1" ht="18" customHeight="1">
      <c r="A4" s="507" t="s">
        <v>960</v>
      </c>
      <c r="B4" s="507"/>
      <c r="C4" s="507"/>
      <c r="D4" s="507"/>
      <c r="E4" s="507"/>
      <c r="F4" s="507"/>
      <c r="G4" s="507"/>
      <c r="H4" s="507"/>
      <c r="I4" s="507"/>
      <c r="J4" s="507"/>
    </row>
    <row r="5" spans="1:10" s="119" customFormat="1" ht="8.25" customHeight="1">
      <c r="A5" s="319"/>
      <c r="B5" s="319"/>
      <c r="C5" s="319"/>
      <c r="D5" s="319"/>
      <c r="E5" s="319"/>
      <c r="F5" s="319"/>
      <c r="G5" s="319"/>
      <c r="H5" s="319"/>
      <c r="I5" s="319"/>
      <c r="J5" s="319"/>
    </row>
    <row r="6" spans="1:10" s="361" customFormat="1" ht="27.75" customHeight="1">
      <c r="A6" s="334" t="s">
        <v>929</v>
      </c>
      <c r="B6" s="189" t="s">
        <v>34</v>
      </c>
      <c r="C6" s="189" t="s">
        <v>19</v>
      </c>
      <c r="D6" s="189" t="s">
        <v>20</v>
      </c>
      <c r="E6" s="189" t="s">
        <v>21</v>
      </c>
      <c r="F6" s="189" t="s">
        <v>22</v>
      </c>
      <c r="G6" s="189" t="s">
        <v>23</v>
      </c>
      <c r="H6" s="189" t="s">
        <v>24</v>
      </c>
      <c r="I6" s="189" t="s">
        <v>25</v>
      </c>
      <c r="J6" s="189" t="s">
        <v>1037</v>
      </c>
    </row>
    <row r="7" spans="1:10" ht="8.25" customHeight="1"/>
    <row r="8" spans="1:10" s="368" customFormat="1" ht="16.5" customHeight="1">
      <c r="A8" s="194" t="s">
        <v>16</v>
      </c>
      <c r="B8" s="367">
        <f t="shared" ref="B8:J8" si="0">SUM(B10:B12)</f>
        <v>12476</v>
      </c>
      <c r="C8" s="367">
        <f t="shared" si="0"/>
        <v>4724</v>
      </c>
      <c r="D8" s="367">
        <f t="shared" si="0"/>
        <v>2112</v>
      </c>
      <c r="E8" s="367">
        <f t="shared" si="0"/>
        <v>1080</v>
      </c>
      <c r="F8" s="367">
        <f t="shared" si="0"/>
        <v>827</v>
      </c>
      <c r="G8" s="367">
        <f t="shared" si="0"/>
        <v>1070</v>
      </c>
      <c r="H8" s="367">
        <f t="shared" si="0"/>
        <v>999</v>
      </c>
      <c r="I8" s="367">
        <f t="shared" si="0"/>
        <v>951</v>
      </c>
      <c r="J8" s="367">
        <f t="shared" si="0"/>
        <v>713</v>
      </c>
    </row>
    <row r="9" spans="1:10" ht="8.25" customHeight="1">
      <c r="A9" s="196"/>
      <c r="B9" s="357"/>
      <c r="C9" s="357"/>
      <c r="D9" s="357"/>
      <c r="E9" s="357"/>
      <c r="F9" s="357"/>
      <c r="G9" s="357"/>
      <c r="H9" s="357"/>
      <c r="I9" s="357"/>
      <c r="J9" s="357"/>
    </row>
    <row r="10" spans="1:10" ht="16.5" customHeight="1">
      <c r="A10" s="196" t="s">
        <v>940</v>
      </c>
      <c r="B10" s="357">
        <f>SUM(C10:J10)</f>
        <v>4705</v>
      </c>
      <c r="C10" s="357">
        <v>1719</v>
      </c>
      <c r="D10" s="357">
        <v>792</v>
      </c>
      <c r="E10" s="357">
        <v>418</v>
      </c>
      <c r="F10" s="357">
        <v>331</v>
      </c>
      <c r="G10" s="357">
        <v>425</v>
      </c>
      <c r="H10" s="357">
        <v>382</v>
      </c>
      <c r="I10" s="357">
        <v>394</v>
      </c>
      <c r="J10" s="357">
        <v>244</v>
      </c>
    </row>
    <row r="11" spans="1:10" ht="16.5" customHeight="1">
      <c r="A11" s="196" t="s">
        <v>942</v>
      </c>
      <c r="B11" s="357">
        <f t="shared" ref="B11:B12" si="1">SUM(C11:J11)</f>
        <v>4145</v>
      </c>
      <c r="C11" s="357">
        <v>1639</v>
      </c>
      <c r="D11" s="357">
        <v>692</v>
      </c>
      <c r="E11" s="357">
        <v>360</v>
      </c>
      <c r="F11" s="357">
        <v>284</v>
      </c>
      <c r="G11" s="357">
        <v>318</v>
      </c>
      <c r="H11" s="357">
        <v>320</v>
      </c>
      <c r="I11" s="357">
        <v>299</v>
      </c>
      <c r="J11" s="357">
        <v>233</v>
      </c>
    </row>
    <row r="12" spans="1:10" ht="16.5" customHeight="1">
      <c r="A12" s="196" t="s">
        <v>943</v>
      </c>
      <c r="B12" s="357">
        <f t="shared" si="1"/>
        <v>3626</v>
      </c>
      <c r="C12" s="357">
        <v>1366</v>
      </c>
      <c r="D12" s="357">
        <v>628</v>
      </c>
      <c r="E12" s="357">
        <v>302</v>
      </c>
      <c r="F12" s="357">
        <v>212</v>
      </c>
      <c r="G12" s="357">
        <v>327</v>
      </c>
      <c r="H12" s="357">
        <v>297</v>
      </c>
      <c r="I12" s="357">
        <v>258</v>
      </c>
      <c r="J12" s="357">
        <v>236</v>
      </c>
    </row>
    <row r="13" spans="1:10" ht="8.25" customHeight="1">
      <c r="A13" s="369"/>
      <c r="B13" s="370"/>
      <c r="C13" s="370"/>
      <c r="D13" s="370"/>
      <c r="E13" s="370"/>
      <c r="F13" s="370"/>
      <c r="G13" s="370"/>
      <c r="H13" s="370"/>
      <c r="I13" s="370"/>
      <c r="J13" s="370"/>
    </row>
    <row r="14" spans="1:10" ht="8.25" customHeight="1">
      <c r="B14" s="357"/>
      <c r="C14" s="357"/>
      <c r="D14" s="357"/>
      <c r="E14" s="357"/>
      <c r="F14" s="357"/>
      <c r="G14" s="357"/>
      <c r="H14" s="357"/>
      <c r="I14" s="357"/>
      <c r="J14" s="357"/>
    </row>
    <row r="15" spans="1:10" ht="13.5">
      <c r="A15" s="325" t="s">
        <v>1038</v>
      </c>
    </row>
    <row r="16" spans="1:10" ht="14.25" customHeight="1">
      <c r="A16" s="139" t="s">
        <v>1039</v>
      </c>
    </row>
  </sheetData>
  <mergeCells count="3">
    <mergeCell ref="A2:J2"/>
    <mergeCell ref="A3:J3"/>
    <mergeCell ref="A4:J4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9" orientation="landscape" useFirstPageNumber="1" horizontalDpi="120" verticalDpi="144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DABBC-1D8D-4C56-9343-4415B1EBBD39}">
  <dimension ref="A2:I16"/>
  <sheetViews>
    <sheetView showGridLines="0" zoomScaleNormal="100" workbookViewId="0">
      <selection activeCell="K19" sqref="K19"/>
    </sheetView>
  </sheetViews>
  <sheetFormatPr baseColWidth="10" defaultRowHeight="12"/>
  <cols>
    <col min="1" max="6" width="11.7109375" style="366" customWidth="1"/>
    <col min="7" max="7" width="12.28515625" style="366" customWidth="1"/>
    <col min="8" max="8" width="14.7109375" style="366" customWidth="1"/>
    <col min="9" max="9" width="11.7109375" style="366" customWidth="1"/>
    <col min="10" max="254" width="11.42578125" style="366"/>
    <col min="255" max="260" width="11.7109375" style="366" customWidth="1"/>
    <col min="261" max="261" width="12.28515625" style="366" customWidth="1"/>
    <col min="262" max="262" width="14.7109375" style="366" customWidth="1"/>
    <col min="263" max="263" width="11.7109375" style="366" customWidth="1"/>
    <col min="264" max="510" width="11.42578125" style="366"/>
    <col min="511" max="516" width="11.7109375" style="366" customWidth="1"/>
    <col min="517" max="517" width="12.28515625" style="366" customWidth="1"/>
    <col min="518" max="518" width="14.7109375" style="366" customWidth="1"/>
    <col min="519" max="519" width="11.7109375" style="366" customWidth="1"/>
    <col min="520" max="766" width="11.42578125" style="366"/>
    <col min="767" max="772" width="11.7109375" style="366" customWidth="1"/>
    <col min="773" max="773" width="12.28515625" style="366" customWidth="1"/>
    <col min="774" max="774" width="14.7109375" style="366" customWidth="1"/>
    <col min="775" max="775" width="11.7109375" style="366" customWidth="1"/>
    <col min="776" max="1022" width="11.42578125" style="366"/>
    <col min="1023" max="1028" width="11.7109375" style="366" customWidth="1"/>
    <col min="1029" max="1029" width="12.28515625" style="366" customWidth="1"/>
    <col min="1030" max="1030" width="14.7109375" style="366" customWidth="1"/>
    <col min="1031" max="1031" width="11.7109375" style="366" customWidth="1"/>
    <col min="1032" max="1278" width="11.42578125" style="366"/>
    <col min="1279" max="1284" width="11.7109375" style="366" customWidth="1"/>
    <col min="1285" max="1285" width="12.28515625" style="366" customWidth="1"/>
    <col min="1286" max="1286" width="14.7109375" style="366" customWidth="1"/>
    <col min="1287" max="1287" width="11.7109375" style="366" customWidth="1"/>
    <col min="1288" max="1534" width="11.42578125" style="366"/>
    <col min="1535" max="1540" width="11.7109375" style="366" customWidth="1"/>
    <col min="1541" max="1541" width="12.28515625" style="366" customWidth="1"/>
    <col min="1542" max="1542" width="14.7109375" style="366" customWidth="1"/>
    <col min="1543" max="1543" width="11.7109375" style="366" customWidth="1"/>
    <col min="1544" max="1790" width="11.42578125" style="366"/>
    <col min="1791" max="1796" width="11.7109375" style="366" customWidth="1"/>
    <col min="1797" max="1797" width="12.28515625" style="366" customWidth="1"/>
    <col min="1798" max="1798" width="14.7109375" style="366" customWidth="1"/>
    <col min="1799" max="1799" width="11.7109375" style="366" customWidth="1"/>
    <col min="1800" max="2046" width="11.42578125" style="366"/>
    <col min="2047" max="2052" width="11.7109375" style="366" customWidth="1"/>
    <col min="2053" max="2053" width="12.28515625" style="366" customWidth="1"/>
    <col min="2054" max="2054" width="14.7109375" style="366" customWidth="1"/>
    <col min="2055" max="2055" width="11.7109375" style="366" customWidth="1"/>
    <col min="2056" max="2302" width="11.42578125" style="366"/>
    <col min="2303" max="2308" width="11.7109375" style="366" customWidth="1"/>
    <col min="2309" max="2309" width="12.28515625" style="366" customWidth="1"/>
    <col min="2310" max="2310" width="14.7109375" style="366" customWidth="1"/>
    <col min="2311" max="2311" width="11.7109375" style="366" customWidth="1"/>
    <col min="2312" max="2558" width="11.42578125" style="366"/>
    <col min="2559" max="2564" width="11.7109375" style="366" customWidth="1"/>
    <col min="2565" max="2565" width="12.28515625" style="366" customWidth="1"/>
    <col min="2566" max="2566" width="14.7109375" style="366" customWidth="1"/>
    <col min="2567" max="2567" width="11.7109375" style="366" customWidth="1"/>
    <col min="2568" max="2814" width="11.42578125" style="366"/>
    <col min="2815" max="2820" width="11.7109375" style="366" customWidth="1"/>
    <col min="2821" max="2821" width="12.28515625" style="366" customWidth="1"/>
    <col min="2822" max="2822" width="14.7109375" style="366" customWidth="1"/>
    <col min="2823" max="2823" width="11.7109375" style="366" customWidth="1"/>
    <col min="2824" max="3070" width="11.42578125" style="366"/>
    <col min="3071" max="3076" width="11.7109375" style="366" customWidth="1"/>
    <col min="3077" max="3077" width="12.28515625" style="366" customWidth="1"/>
    <col min="3078" max="3078" width="14.7109375" style="366" customWidth="1"/>
    <col min="3079" max="3079" width="11.7109375" style="366" customWidth="1"/>
    <col min="3080" max="3326" width="11.42578125" style="366"/>
    <col min="3327" max="3332" width="11.7109375" style="366" customWidth="1"/>
    <col min="3333" max="3333" width="12.28515625" style="366" customWidth="1"/>
    <col min="3334" max="3334" width="14.7109375" style="366" customWidth="1"/>
    <col min="3335" max="3335" width="11.7109375" style="366" customWidth="1"/>
    <col min="3336" max="3582" width="11.42578125" style="366"/>
    <col min="3583" max="3588" width="11.7109375" style="366" customWidth="1"/>
    <col min="3589" max="3589" width="12.28515625" style="366" customWidth="1"/>
    <col min="3590" max="3590" width="14.7109375" style="366" customWidth="1"/>
    <col min="3591" max="3591" width="11.7109375" style="366" customWidth="1"/>
    <col min="3592" max="3838" width="11.42578125" style="366"/>
    <col min="3839" max="3844" width="11.7109375" style="366" customWidth="1"/>
    <col min="3845" max="3845" width="12.28515625" style="366" customWidth="1"/>
    <col min="3846" max="3846" width="14.7109375" style="366" customWidth="1"/>
    <col min="3847" max="3847" width="11.7109375" style="366" customWidth="1"/>
    <col min="3848" max="4094" width="11.42578125" style="366"/>
    <col min="4095" max="4100" width="11.7109375" style="366" customWidth="1"/>
    <col min="4101" max="4101" width="12.28515625" style="366" customWidth="1"/>
    <col min="4102" max="4102" width="14.7109375" style="366" customWidth="1"/>
    <col min="4103" max="4103" width="11.7109375" style="366" customWidth="1"/>
    <col min="4104" max="4350" width="11.42578125" style="366"/>
    <col min="4351" max="4356" width="11.7109375" style="366" customWidth="1"/>
    <col min="4357" max="4357" width="12.28515625" style="366" customWidth="1"/>
    <col min="4358" max="4358" width="14.7109375" style="366" customWidth="1"/>
    <col min="4359" max="4359" width="11.7109375" style="366" customWidth="1"/>
    <col min="4360" max="4606" width="11.42578125" style="366"/>
    <col min="4607" max="4612" width="11.7109375" style="366" customWidth="1"/>
    <col min="4613" max="4613" width="12.28515625" style="366" customWidth="1"/>
    <col min="4614" max="4614" width="14.7109375" style="366" customWidth="1"/>
    <col min="4615" max="4615" width="11.7109375" style="366" customWidth="1"/>
    <col min="4616" max="4862" width="11.42578125" style="366"/>
    <col min="4863" max="4868" width="11.7109375" style="366" customWidth="1"/>
    <col min="4869" max="4869" width="12.28515625" style="366" customWidth="1"/>
    <col min="4870" max="4870" width="14.7109375" style="366" customWidth="1"/>
    <col min="4871" max="4871" width="11.7109375" style="366" customWidth="1"/>
    <col min="4872" max="5118" width="11.42578125" style="366"/>
    <col min="5119" max="5124" width="11.7109375" style="366" customWidth="1"/>
    <col min="5125" max="5125" width="12.28515625" style="366" customWidth="1"/>
    <col min="5126" max="5126" width="14.7109375" style="366" customWidth="1"/>
    <col min="5127" max="5127" width="11.7109375" style="366" customWidth="1"/>
    <col min="5128" max="5374" width="11.42578125" style="366"/>
    <col min="5375" max="5380" width="11.7109375" style="366" customWidth="1"/>
    <col min="5381" max="5381" width="12.28515625" style="366" customWidth="1"/>
    <col min="5382" max="5382" width="14.7109375" style="366" customWidth="1"/>
    <col min="5383" max="5383" width="11.7109375" style="366" customWidth="1"/>
    <col min="5384" max="5630" width="11.42578125" style="366"/>
    <col min="5631" max="5636" width="11.7109375" style="366" customWidth="1"/>
    <col min="5637" max="5637" width="12.28515625" style="366" customWidth="1"/>
    <col min="5638" max="5638" width="14.7109375" style="366" customWidth="1"/>
    <col min="5639" max="5639" width="11.7109375" style="366" customWidth="1"/>
    <col min="5640" max="5886" width="11.42578125" style="366"/>
    <col min="5887" max="5892" width="11.7109375" style="366" customWidth="1"/>
    <col min="5893" max="5893" width="12.28515625" style="366" customWidth="1"/>
    <col min="5894" max="5894" width="14.7109375" style="366" customWidth="1"/>
    <col min="5895" max="5895" width="11.7109375" style="366" customWidth="1"/>
    <col min="5896" max="6142" width="11.42578125" style="366"/>
    <col min="6143" max="6148" width="11.7109375" style="366" customWidth="1"/>
    <col min="6149" max="6149" width="12.28515625" style="366" customWidth="1"/>
    <col min="6150" max="6150" width="14.7109375" style="366" customWidth="1"/>
    <col min="6151" max="6151" width="11.7109375" style="366" customWidth="1"/>
    <col min="6152" max="6398" width="11.42578125" style="366"/>
    <col min="6399" max="6404" width="11.7109375" style="366" customWidth="1"/>
    <col min="6405" max="6405" width="12.28515625" style="366" customWidth="1"/>
    <col min="6406" max="6406" width="14.7109375" style="366" customWidth="1"/>
    <col min="6407" max="6407" width="11.7109375" style="366" customWidth="1"/>
    <col min="6408" max="6654" width="11.42578125" style="366"/>
    <col min="6655" max="6660" width="11.7109375" style="366" customWidth="1"/>
    <col min="6661" max="6661" width="12.28515625" style="366" customWidth="1"/>
    <col min="6662" max="6662" width="14.7109375" style="366" customWidth="1"/>
    <col min="6663" max="6663" width="11.7109375" style="366" customWidth="1"/>
    <col min="6664" max="6910" width="11.42578125" style="366"/>
    <col min="6911" max="6916" width="11.7109375" style="366" customWidth="1"/>
    <col min="6917" max="6917" width="12.28515625" style="366" customWidth="1"/>
    <col min="6918" max="6918" width="14.7109375" style="366" customWidth="1"/>
    <col min="6919" max="6919" width="11.7109375" style="366" customWidth="1"/>
    <col min="6920" max="7166" width="11.42578125" style="366"/>
    <col min="7167" max="7172" width="11.7109375" style="366" customWidth="1"/>
    <col min="7173" max="7173" width="12.28515625" style="366" customWidth="1"/>
    <col min="7174" max="7174" width="14.7109375" style="366" customWidth="1"/>
    <col min="7175" max="7175" width="11.7109375" style="366" customWidth="1"/>
    <col min="7176" max="7422" width="11.42578125" style="366"/>
    <col min="7423" max="7428" width="11.7109375" style="366" customWidth="1"/>
    <col min="7429" max="7429" width="12.28515625" style="366" customWidth="1"/>
    <col min="7430" max="7430" width="14.7109375" style="366" customWidth="1"/>
    <col min="7431" max="7431" width="11.7109375" style="366" customWidth="1"/>
    <col min="7432" max="7678" width="11.42578125" style="366"/>
    <col min="7679" max="7684" width="11.7109375" style="366" customWidth="1"/>
    <col min="7685" max="7685" width="12.28515625" style="366" customWidth="1"/>
    <col min="7686" max="7686" width="14.7109375" style="366" customWidth="1"/>
    <col min="7687" max="7687" width="11.7109375" style="366" customWidth="1"/>
    <col min="7688" max="7934" width="11.42578125" style="366"/>
    <col min="7935" max="7940" width="11.7109375" style="366" customWidth="1"/>
    <col min="7941" max="7941" width="12.28515625" style="366" customWidth="1"/>
    <col min="7942" max="7942" width="14.7109375" style="366" customWidth="1"/>
    <col min="7943" max="7943" width="11.7109375" style="366" customWidth="1"/>
    <col min="7944" max="8190" width="11.42578125" style="366"/>
    <col min="8191" max="8196" width="11.7109375" style="366" customWidth="1"/>
    <col min="8197" max="8197" width="12.28515625" style="366" customWidth="1"/>
    <col min="8198" max="8198" width="14.7109375" style="366" customWidth="1"/>
    <col min="8199" max="8199" width="11.7109375" style="366" customWidth="1"/>
    <col min="8200" max="8446" width="11.42578125" style="366"/>
    <col min="8447" max="8452" width="11.7109375" style="366" customWidth="1"/>
    <col min="8453" max="8453" width="12.28515625" style="366" customWidth="1"/>
    <col min="8454" max="8454" width="14.7109375" style="366" customWidth="1"/>
    <col min="8455" max="8455" width="11.7109375" style="366" customWidth="1"/>
    <col min="8456" max="8702" width="11.42578125" style="366"/>
    <col min="8703" max="8708" width="11.7109375" style="366" customWidth="1"/>
    <col min="8709" max="8709" width="12.28515625" style="366" customWidth="1"/>
    <col min="8710" max="8710" width="14.7109375" style="366" customWidth="1"/>
    <col min="8711" max="8711" width="11.7109375" style="366" customWidth="1"/>
    <col min="8712" max="8958" width="11.42578125" style="366"/>
    <col min="8959" max="8964" width="11.7109375" style="366" customWidth="1"/>
    <col min="8965" max="8965" width="12.28515625" style="366" customWidth="1"/>
    <col min="8966" max="8966" width="14.7109375" style="366" customWidth="1"/>
    <col min="8967" max="8967" width="11.7109375" style="366" customWidth="1"/>
    <col min="8968" max="9214" width="11.42578125" style="366"/>
    <col min="9215" max="9220" width="11.7109375" style="366" customWidth="1"/>
    <col min="9221" max="9221" width="12.28515625" style="366" customWidth="1"/>
    <col min="9222" max="9222" width="14.7109375" style="366" customWidth="1"/>
    <col min="9223" max="9223" width="11.7109375" style="366" customWidth="1"/>
    <col min="9224" max="9470" width="11.42578125" style="366"/>
    <col min="9471" max="9476" width="11.7109375" style="366" customWidth="1"/>
    <col min="9477" max="9477" width="12.28515625" style="366" customWidth="1"/>
    <col min="9478" max="9478" width="14.7109375" style="366" customWidth="1"/>
    <col min="9479" max="9479" width="11.7109375" style="366" customWidth="1"/>
    <col min="9480" max="9726" width="11.42578125" style="366"/>
    <col min="9727" max="9732" width="11.7109375" style="366" customWidth="1"/>
    <col min="9733" max="9733" width="12.28515625" style="366" customWidth="1"/>
    <col min="9734" max="9734" width="14.7109375" style="366" customWidth="1"/>
    <col min="9735" max="9735" width="11.7109375" style="366" customWidth="1"/>
    <col min="9736" max="9982" width="11.42578125" style="366"/>
    <col min="9983" max="9988" width="11.7109375" style="366" customWidth="1"/>
    <col min="9989" max="9989" width="12.28515625" style="366" customWidth="1"/>
    <col min="9990" max="9990" width="14.7109375" style="366" customWidth="1"/>
    <col min="9991" max="9991" width="11.7109375" style="366" customWidth="1"/>
    <col min="9992" max="10238" width="11.42578125" style="366"/>
    <col min="10239" max="10244" width="11.7109375" style="366" customWidth="1"/>
    <col min="10245" max="10245" width="12.28515625" style="366" customWidth="1"/>
    <col min="10246" max="10246" width="14.7109375" style="366" customWidth="1"/>
    <col min="10247" max="10247" width="11.7109375" style="366" customWidth="1"/>
    <col min="10248" max="10494" width="11.42578125" style="366"/>
    <col min="10495" max="10500" width="11.7109375" style="366" customWidth="1"/>
    <col min="10501" max="10501" width="12.28515625" style="366" customWidth="1"/>
    <col min="10502" max="10502" width="14.7109375" style="366" customWidth="1"/>
    <col min="10503" max="10503" width="11.7109375" style="366" customWidth="1"/>
    <col min="10504" max="10750" width="11.42578125" style="366"/>
    <col min="10751" max="10756" width="11.7109375" style="366" customWidth="1"/>
    <col min="10757" max="10757" width="12.28515625" style="366" customWidth="1"/>
    <col min="10758" max="10758" width="14.7109375" style="366" customWidth="1"/>
    <col min="10759" max="10759" width="11.7109375" style="366" customWidth="1"/>
    <col min="10760" max="11006" width="11.42578125" style="366"/>
    <col min="11007" max="11012" width="11.7109375" style="366" customWidth="1"/>
    <col min="11013" max="11013" width="12.28515625" style="366" customWidth="1"/>
    <col min="11014" max="11014" width="14.7109375" style="366" customWidth="1"/>
    <col min="11015" max="11015" width="11.7109375" style="366" customWidth="1"/>
    <col min="11016" max="11262" width="11.42578125" style="366"/>
    <col min="11263" max="11268" width="11.7109375" style="366" customWidth="1"/>
    <col min="11269" max="11269" width="12.28515625" style="366" customWidth="1"/>
    <col min="11270" max="11270" width="14.7109375" style="366" customWidth="1"/>
    <col min="11271" max="11271" width="11.7109375" style="366" customWidth="1"/>
    <col min="11272" max="11518" width="11.42578125" style="366"/>
    <col min="11519" max="11524" width="11.7109375" style="366" customWidth="1"/>
    <col min="11525" max="11525" width="12.28515625" style="366" customWidth="1"/>
    <col min="11526" max="11526" width="14.7109375" style="366" customWidth="1"/>
    <col min="11527" max="11527" width="11.7109375" style="366" customWidth="1"/>
    <col min="11528" max="11774" width="11.42578125" style="366"/>
    <col min="11775" max="11780" width="11.7109375" style="366" customWidth="1"/>
    <col min="11781" max="11781" width="12.28515625" style="366" customWidth="1"/>
    <col min="11782" max="11782" width="14.7109375" style="366" customWidth="1"/>
    <col min="11783" max="11783" width="11.7109375" style="366" customWidth="1"/>
    <col min="11784" max="12030" width="11.42578125" style="366"/>
    <col min="12031" max="12036" width="11.7109375" style="366" customWidth="1"/>
    <col min="12037" max="12037" width="12.28515625" style="366" customWidth="1"/>
    <col min="12038" max="12038" width="14.7109375" style="366" customWidth="1"/>
    <col min="12039" max="12039" width="11.7109375" style="366" customWidth="1"/>
    <col min="12040" max="12286" width="11.42578125" style="366"/>
    <col min="12287" max="12292" width="11.7109375" style="366" customWidth="1"/>
    <col min="12293" max="12293" width="12.28515625" style="366" customWidth="1"/>
    <col min="12294" max="12294" width="14.7109375" style="366" customWidth="1"/>
    <col min="12295" max="12295" width="11.7109375" style="366" customWidth="1"/>
    <col min="12296" max="12542" width="11.42578125" style="366"/>
    <col min="12543" max="12548" width="11.7109375" style="366" customWidth="1"/>
    <col min="12549" max="12549" width="12.28515625" style="366" customWidth="1"/>
    <col min="12550" max="12550" width="14.7109375" style="366" customWidth="1"/>
    <col min="12551" max="12551" width="11.7109375" style="366" customWidth="1"/>
    <col min="12552" max="12798" width="11.42578125" style="366"/>
    <col min="12799" max="12804" width="11.7109375" style="366" customWidth="1"/>
    <col min="12805" max="12805" width="12.28515625" style="366" customWidth="1"/>
    <col min="12806" max="12806" width="14.7109375" style="366" customWidth="1"/>
    <col min="12807" max="12807" width="11.7109375" style="366" customWidth="1"/>
    <col min="12808" max="13054" width="11.42578125" style="366"/>
    <col min="13055" max="13060" width="11.7109375" style="366" customWidth="1"/>
    <col min="13061" max="13061" width="12.28515625" style="366" customWidth="1"/>
    <col min="13062" max="13062" width="14.7109375" style="366" customWidth="1"/>
    <col min="13063" max="13063" width="11.7109375" style="366" customWidth="1"/>
    <col min="13064" max="13310" width="11.42578125" style="366"/>
    <col min="13311" max="13316" width="11.7109375" style="366" customWidth="1"/>
    <col min="13317" max="13317" width="12.28515625" style="366" customWidth="1"/>
    <col min="13318" max="13318" width="14.7109375" style="366" customWidth="1"/>
    <col min="13319" max="13319" width="11.7109375" style="366" customWidth="1"/>
    <col min="13320" max="13566" width="11.42578125" style="366"/>
    <col min="13567" max="13572" width="11.7109375" style="366" customWidth="1"/>
    <col min="13573" max="13573" width="12.28515625" style="366" customWidth="1"/>
    <col min="13574" max="13574" width="14.7109375" style="366" customWidth="1"/>
    <col min="13575" max="13575" width="11.7109375" style="366" customWidth="1"/>
    <col min="13576" max="13822" width="11.42578125" style="366"/>
    <col min="13823" max="13828" width="11.7109375" style="366" customWidth="1"/>
    <col min="13829" max="13829" width="12.28515625" style="366" customWidth="1"/>
    <col min="13830" max="13830" width="14.7109375" style="366" customWidth="1"/>
    <col min="13831" max="13831" width="11.7109375" style="366" customWidth="1"/>
    <col min="13832" max="14078" width="11.42578125" style="366"/>
    <col min="14079" max="14084" width="11.7109375" style="366" customWidth="1"/>
    <col min="14085" max="14085" width="12.28515625" style="366" customWidth="1"/>
    <col min="14086" max="14086" width="14.7109375" style="366" customWidth="1"/>
    <col min="14087" max="14087" width="11.7109375" style="366" customWidth="1"/>
    <col min="14088" max="14334" width="11.42578125" style="366"/>
    <col min="14335" max="14340" width="11.7109375" style="366" customWidth="1"/>
    <col min="14341" max="14341" width="12.28515625" style="366" customWidth="1"/>
    <col min="14342" max="14342" width="14.7109375" style="366" customWidth="1"/>
    <col min="14343" max="14343" width="11.7109375" style="366" customWidth="1"/>
    <col min="14344" max="14590" width="11.42578125" style="366"/>
    <col min="14591" max="14596" width="11.7109375" style="366" customWidth="1"/>
    <col min="14597" max="14597" width="12.28515625" style="366" customWidth="1"/>
    <col min="14598" max="14598" width="14.7109375" style="366" customWidth="1"/>
    <col min="14599" max="14599" width="11.7109375" style="366" customWidth="1"/>
    <col min="14600" max="14846" width="11.42578125" style="366"/>
    <col min="14847" max="14852" width="11.7109375" style="366" customWidth="1"/>
    <col min="14853" max="14853" width="12.28515625" style="366" customWidth="1"/>
    <col min="14854" max="14854" width="14.7109375" style="366" customWidth="1"/>
    <col min="14855" max="14855" width="11.7109375" style="366" customWidth="1"/>
    <col min="14856" max="15102" width="11.42578125" style="366"/>
    <col min="15103" max="15108" width="11.7109375" style="366" customWidth="1"/>
    <col min="15109" max="15109" width="12.28515625" style="366" customWidth="1"/>
    <col min="15110" max="15110" width="14.7109375" style="366" customWidth="1"/>
    <col min="15111" max="15111" width="11.7109375" style="366" customWidth="1"/>
    <col min="15112" max="15358" width="11.42578125" style="366"/>
    <col min="15359" max="15364" width="11.7109375" style="366" customWidth="1"/>
    <col min="15365" max="15365" width="12.28515625" style="366" customWidth="1"/>
    <col min="15366" max="15366" width="14.7109375" style="366" customWidth="1"/>
    <col min="15367" max="15367" width="11.7109375" style="366" customWidth="1"/>
    <col min="15368" max="15614" width="11.42578125" style="366"/>
    <col min="15615" max="15620" width="11.7109375" style="366" customWidth="1"/>
    <col min="15621" max="15621" width="12.28515625" style="366" customWidth="1"/>
    <col min="15622" max="15622" width="14.7109375" style="366" customWidth="1"/>
    <col min="15623" max="15623" width="11.7109375" style="366" customWidth="1"/>
    <col min="15624" max="15870" width="11.42578125" style="366"/>
    <col min="15871" max="15876" width="11.7109375" style="366" customWidth="1"/>
    <col min="15877" max="15877" width="12.28515625" style="366" customWidth="1"/>
    <col min="15878" max="15878" width="14.7109375" style="366" customWidth="1"/>
    <col min="15879" max="15879" width="11.7109375" style="366" customWidth="1"/>
    <col min="15880" max="16126" width="11.42578125" style="366"/>
    <col min="16127" max="16132" width="11.7109375" style="366" customWidth="1"/>
    <col min="16133" max="16133" width="12.28515625" style="366" customWidth="1"/>
    <col min="16134" max="16134" width="14.7109375" style="366" customWidth="1"/>
    <col min="16135" max="16135" width="11.7109375" style="366" customWidth="1"/>
    <col min="16136" max="16384" width="11.42578125" style="366"/>
  </cols>
  <sheetData>
    <row r="2" spans="1:9" s="119" customFormat="1" ht="18" customHeight="1">
      <c r="A2" s="118" t="s">
        <v>1040</v>
      </c>
      <c r="B2" s="118"/>
      <c r="C2" s="118"/>
      <c r="D2" s="118"/>
      <c r="E2" s="118"/>
      <c r="F2" s="118"/>
      <c r="G2" s="118"/>
      <c r="H2" s="118"/>
      <c r="I2" s="118"/>
    </row>
    <row r="3" spans="1:9" s="119" customFormat="1" ht="18" customHeight="1">
      <c r="A3" s="140" t="s">
        <v>1041</v>
      </c>
      <c r="B3" s="140"/>
      <c r="C3" s="140"/>
      <c r="D3" s="140"/>
      <c r="E3" s="140"/>
      <c r="F3" s="140"/>
      <c r="G3" s="140"/>
      <c r="H3" s="140"/>
      <c r="I3" s="140"/>
    </row>
    <row r="4" spans="1:9" s="119" customFormat="1" ht="18" customHeight="1">
      <c r="A4" s="140" t="s">
        <v>597</v>
      </c>
      <c r="B4" s="140"/>
      <c r="C4" s="140"/>
      <c r="D4" s="140"/>
      <c r="E4" s="140"/>
      <c r="F4" s="140"/>
      <c r="G4" s="140"/>
      <c r="H4" s="140"/>
      <c r="I4" s="140"/>
    </row>
    <row r="5" spans="1:9" s="119" customFormat="1" ht="3.75" customHeight="1">
      <c r="A5" s="352"/>
      <c r="B5" s="352"/>
      <c r="C5" s="352"/>
      <c r="D5" s="352"/>
      <c r="E5" s="352"/>
      <c r="G5" s="290"/>
    </row>
    <row r="6" spans="1:9" s="361" customFormat="1" ht="27.75" customHeight="1">
      <c r="A6" s="334" t="s">
        <v>929</v>
      </c>
      <c r="B6" s="189" t="s">
        <v>34</v>
      </c>
      <c r="C6" s="189" t="s">
        <v>19</v>
      </c>
      <c r="D6" s="189" t="s">
        <v>20</v>
      </c>
      <c r="E6" s="189" t="s">
        <v>21</v>
      </c>
      <c r="F6" s="189" t="s">
        <v>22</v>
      </c>
      <c r="G6" s="189" t="s">
        <v>23</v>
      </c>
      <c r="H6" s="189" t="s">
        <v>24</v>
      </c>
      <c r="I6" s="189" t="s">
        <v>25</v>
      </c>
    </row>
    <row r="7" spans="1:9" ht="8.25" customHeight="1"/>
    <row r="8" spans="1:9" s="190" customFormat="1" ht="16.5" customHeight="1">
      <c r="A8" s="194" t="s">
        <v>16</v>
      </c>
      <c r="B8" s="371">
        <f t="shared" ref="B8:I8" si="0">SUM(B10:B12)</f>
        <v>8016</v>
      </c>
      <c r="C8" s="371">
        <f t="shared" si="0"/>
        <v>3086</v>
      </c>
      <c r="D8" s="371">
        <f t="shared" si="0"/>
        <v>1355</v>
      </c>
      <c r="E8" s="371">
        <f t="shared" si="0"/>
        <v>845</v>
      </c>
      <c r="F8" s="371">
        <f t="shared" si="0"/>
        <v>684</v>
      </c>
      <c r="G8" s="371">
        <f t="shared" si="0"/>
        <v>684</v>
      </c>
      <c r="H8" s="371">
        <f t="shared" si="0"/>
        <v>717</v>
      </c>
      <c r="I8" s="371">
        <f t="shared" si="0"/>
        <v>645</v>
      </c>
    </row>
    <row r="9" spans="1:9" s="193" customFormat="1" ht="8.25" customHeight="1">
      <c r="A9" s="196"/>
      <c r="B9" s="372"/>
      <c r="C9" s="372"/>
      <c r="D9" s="372"/>
      <c r="E9" s="372"/>
      <c r="F9" s="372"/>
      <c r="G9" s="372"/>
      <c r="H9" s="372"/>
      <c r="I9" s="372"/>
    </row>
    <row r="10" spans="1:9" s="193" customFormat="1" ht="16.5" customHeight="1">
      <c r="A10" s="196" t="s">
        <v>940</v>
      </c>
      <c r="B10" s="372">
        <f t="shared" ref="B10:B12" si="1">SUM(C10:I10)</f>
        <v>3219</v>
      </c>
      <c r="C10" s="372">
        <v>1200</v>
      </c>
      <c r="D10" s="372">
        <v>545</v>
      </c>
      <c r="E10" s="372">
        <v>343</v>
      </c>
      <c r="F10" s="372">
        <v>283</v>
      </c>
      <c r="G10" s="372">
        <v>281</v>
      </c>
      <c r="H10" s="372">
        <v>307</v>
      </c>
      <c r="I10" s="372">
        <v>260</v>
      </c>
    </row>
    <row r="11" spans="1:9" s="193" customFormat="1" ht="16.5" customHeight="1">
      <c r="A11" s="196" t="s">
        <v>942</v>
      </c>
      <c r="B11" s="372">
        <f t="shared" si="1"/>
        <v>2254</v>
      </c>
      <c r="C11" s="372">
        <v>930</v>
      </c>
      <c r="D11" s="372">
        <v>357</v>
      </c>
      <c r="E11" s="372">
        <v>239</v>
      </c>
      <c r="F11" s="372">
        <v>195</v>
      </c>
      <c r="G11" s="372">
        <v>168</v>
      </c>
      <c r="H11" s="372">
        <v>184</v>
      </c>
      <c r="I11" s="372">
        <v>181</v>
      </c>
    </row>
    <row r="12" spans="1:9" s="193" customFormat="1" ht="16.5" customHeight="1">
      <c r="A12" s="196" t="s">
        <v>943</v>
      </c>
      <c r="B12" s="372">
        <f t="shared" si="1"/>
        <v>2543</v>
      </c>
      <c r="C12" s="372">
        <v>956</v>
      </c>
      <c r="D12" s="372">
        <v>453</v>
      </c>
      <c r="E12" s="372">
        <v>263</v>
      </c>
      <c r="F12" s="372">
        <v>206</v>
      </c>
      <c r="G12" s="372">
        <v>235</v>
      </c>
      <c r="H12" s="372">
        <v>226</v>
      </c>
      <c r="I12" s="372">
        <v>204</v>
      </c>
    </row>
    <row r="13" spans="1:9" ht="8.25" customHeight="1">
      <c r="A13" s="369"/>
      <c r="B13" s="369"/>
      <c r="C13" s="369"/>
      <c r="D13" s="369"/>
      <c r="E13" s="369"/>
      <c r="F13" s="369"/>
      <c r="G13" s="369"/>
      <c r="H13" s="369"/>
      <c r="I13" s="369"/>
    </row>
    <row r="14" spans="1:9" ht="5.25" customHeight="1"/>
    <row r="15" spans="1:9" ht="13.5">
      <c r="A15" s="139" t="s">
        <v>1042</v>
      </c>
    </row>
    <row r="16" spans="1:9">
      <c r="A16" s="139" t="s">
        <v>1043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0837A-847B-415E-9A38-2C68CB34D413}">
  <dimension ref="A1:O26"/>
  <sheetViews>
    <sheetView showGridLines="0" zoomScaleNormal="100" zoomScaleSheetLayoutView="75" workbookViewId="0">
      <selection activeCell="K6" sqref="K6"/>
    </sheetView>
  </sheetViews>
  <sheetFormatPr baseColWidth="10" defaultRowHeight="12.75"/>
  <cols>
    <col min="1" max="8" width="11.42578125" style="373"/>
    <col min="9" max="12" width="11.140625" style="274" customWidth="1"/>
    <col min="13" max="14" width="8" style="373" customWidth="1"/>
    <col min="15" max="15" width="8" style="380" customWidth="1"/>
    <col min="16" max="57" width="8" style="373" customWidth="1"/>
    <col min="58" max="264" width="11.42578125" style="373"/>
    <col min="265" max="268" width="11.140625" style="373" customWidth="1"/>
    <col min="269" max="313" width="8" style="373" customWidth="1"/>
    <col min="314" max="520" width="11.42578125" style="373"/>
    <col min="521" max="524" width="11.140625" style="373" customWidth="1"/>
    <col min="525" max="569" width="8" style="373" customWidth="1"/>
    <col min="570" max="776" width="11.42578125" style="373"/>
    <col min="777" max="780" width="11.140625" style="373" customWidth="1"/>
    <col min="781" max="825" width="8" style="373" customWidth="1"/>
    <col min="826" max="1032" width="11.42578125" style="373"/>
    <col min="1033" max="1036" width="11.140625" style="373" customWidth="1"/>
    <col min="1037" max="1081" width="8" style="373" customWidth="1"/>
    <col min="1082" max="1288" width="11.42578125" style="373"/>
    <col min="1289" max="1292" width="11.140625" style="373" customWidth="1"/>
    <col min="1293" max="1337" width="8" style="373" customWidth="1"/>
    <col min="1338" max="1544" width="11.42578125" style="373"/>
    <col min="1545" max="1548" width="11.140625" style="373" customWidth="1"/>
    <col min="1549" max="1593" width="8" style="373" customWidth="1"/>
    <col min="1594" max="1800" width="11.42578125" style="373"/>
    <col min="1801" max="1804" width="11.140625" style="373" customWidth="1"/>
    <col min="1805" max="1849" width="8" style="373" customWidth="1"/>
    <col min="1850" max="2056" width="11.42578125" style="373"/>
    <col min="2057" max="2060" width="11.140625" style="373" customWidth="1"/>
    <col min="2061" max="2105" width="8" style="373" customWidth="1"/>
    <col min="2106" max="2312" width="11.42578125" style="373"/>
    <col min="2313" max="2316" width="11.140625" style="373" customWidth="1"/>
    <col min="2317" max="2361" width="8" style="373" customWidth="1"/>
    <col min="2362" max="2568" width="11.42578125" style="373"/>
    <col min="2569" max="2572" width="11.140625" style="373" customWidth="1"/>
    <col min="2573" max="2617" width="8" style="373" customWidth="1"/>
    <col min="2618" max="2824" width="11.42578125" style="373"/>
    <col min="2825" max="2828" width="11.140625" style="373" customWidth="1"/>
    <col min="2829" max="2873" width="8" style="373" customWidth="1"/>
    <col min="2874" max="3080" width="11.42578125" style="373"/>
    <col min="3081" max="3084" width="11.140625" style="373" customWidth="1"/>
    <col min="3085" max="3129" width="8" style="373" customWidth="1"/>
    <col min="3130" max="3336" width="11.42578125" style="373"/>
    <col min="3337" max="3340" width="11.140625" style="373" customWidth="1"/>
    <col min="3341" max="3385" width="8" style="373" customWidth="1"/>
    <col min="3386" max="3592" width="11.42578125" style="373"/>
    <col min="3593" max="3596" width="11.140625" style="373" customWidth="1"/>
    <col min="3597" max="3641" width="8" style="373" customWidth="1"/>
    <col min="3642" max="3848" width="11.42578125" style="373"/>
    <col min="3849" max="3852" width="11.140625" style="373" customWidth="1"/>
    <col min="3853" max="3897" width="8" style="373" customWidth="1"/>
    <col min="3898" max="4104" width="11.42578125" style="373"/>
    <col min="4105" max="4108" width="11.140625" style="373" customWidth="1"/>
    <col min="4109" max="4153" width="8" style="373" customWidth="1"/>
    <col min="4154" max="4360" width="11.42578125" style="373"/>
    <col min="4361" max="4364" width="11.140625" style="373" customWidth="1"/>
    <col min="4365" max="4409" width="8" style="373" customWidth="1"/>
    <col min="4410" max="4616" width="11.42578125" style="373"/>
    <col min="4617" max="4620" width="11.140625" style="373" customWidth="1"/>
    <col min="4621" max="4665" width="8" style="373" customWidth="1"/>
    <col min="4666" max="4872" width="11.42578125" style="373"/>
    <col min="4873" max="4876" width="11.140625" style="373" customWidth="1"/>
    <col min="4877" max="4921" width="8" style="373" customWidth="1"/>
    <col min="4922" max="5128" width="11.42578125" style="373"/>
    <col min="5129" max="5132" width="11.140625" style="373" customWidth="1"/>
    <col min="5133" max="5177" width="8" style="373" customWidth="1"/>
    <col min="5178" max="5384" width="11.42578125" style="373"/>
    <col min="5385" max="5388" width="11.140625" style="373" customWidth="1"/>
    <col min="5389" max="5433" width="8" style="373" customWidth="1"/>
    <col min="5434" max="5640" width="11.42578125" style="373"/>
    <col min="5641" max="5644" width="11.140625" style="373" customWidth="1"/>
    <col min="5645" max="5689" width="8" style="373" customWidth="1"/>
    <col min="5690" max="5896" width="11.42578125" style="373"/>
    <col min="5897" max="5900" width="11.140625" style="373" customWidth="1"/>
    <col min="5901" max="5945" width="8" style="373" customWidth="1"/>
    <col min="5946" max="6152" width="11.42578125" style="373"/>
    <col min="6153" max="6156" width="11.140625" style="373" customWidth="1"/>
    <col min="6157" max="6201" width="8" style="373" customWidth="1"/>
    <col min="6202" max="6408" width="11.42578125" style="373"/>
    <col min="6409" max="6412" width="11.140625" style="373" customWidth="1"/>
    <col min="6413" max="6457" width="8" style="373" customWidth="1"/>
    <col min="6458" max="6664" width="11.42578125" style="373"/>
    <col min="6665" max="6668" width="11.140625" style="373" customWidth="1"/>
    <col min="6669" max="6713" width="8" style="373" customWidth="1"/>
    <col min="6714" max="6920" width="11.42578125" style="373"/>
    <col min="6921" max="6924" width="11.140625" style="373" customWidth="1"/>
    <col min="6925" max="6969" width="8" style="373" customWidth="1"/>
    <col min="6970" max="7176" width="11.42578125" style="373"/>
    <col min="7177" max="7180" width="11.140625" style="373" customWidth="1"/>
    <col min="7181" max="7225" width="8" style="373" customWidth="1"/>
    <col min="7226" max="7432" width="11.42578125" style="373"/>
    <col min="7433" max="7436" width="11.140625" style="373" customWidth="1"/>
    <col min="7437" max="7481" width="8" style="373" customWidth="1"/>
    <col min="7482" max="7688" width="11.42578125" style="373"/>
    <col min="7689" max="7692" width="11.140625" style="373" customWidth="1"/>
    <col min="7693" max="7737" width="8" style="373" customWidth="1"/>
    <col min="7738" max="7944" width="11.42578125" style="373"/>
    <col min="7945" max="7948" width="11.140625" style="373" customWidth="1"/>
    <col min="7949" max="7993" width="8" style="373" customWidth="1"/>
    <col min="7994" max="8200" width="11.42578125" style="373"/>
    <col min="8201" max="8204" width="11.140625" style="373" customWidth="1"/>
    <col min="8205" max="8249" width="8" style="373" customWidth="1"/>
    <col min="8250" max="8456" width="11.42578125" style="373"/>
    <col min="8457" max="8460" width="11.140625" style="373" customWidth="1"/>
    <col min="8461" max="8505" width="8" style="373" customWidth="1"/>
    <col min="8506" max="8712" width="11.42578125" style="373"/>
    <col min="8713" max="8716" width="11.140625" style="373" customWidth="1"/>
    <col min="8717" max="8761" width="8" style="373" customWidth="1"/>
    <col min="8762" max="8968" width="11.42578125" style="373"/>
    <col min="8969" max="8972" width="11.140625" style="373" customWidth="1"/>
    <col min="8973" max="9017" width="8" style="373" customWidth="1"/>
    <col min="9018" max="9224" width="11.42578125" style="373"/>
    <col min="9225" max="9228" width="11.140625" style="373" customWidth="1"/>
    <col min="9229" max="9273" width="8" style="373" customWidth="1"/>
    <col min="9274" max="9480" width="11.42578125" style="373"/>
    <col min="9481" max="9484" width="11.140625" style="373" customWidth="1"/>
    <col min="9485" max="9529" width="8" style="373" customWidth="1"/>
    <col min="9530" max="9736" width="11.42578125" style="373"/>
    <col min="9737" max="9740" width="11.140625" style="373" customWidth="1"/>
    <col min="9741" max="9785" width="8" style="373" customWidth="1"/>
    <col min="9786" max="9992" width="11.42578125" style="373"/>
    <col min="9993" max="9996" width="11.140625" style="373" customWidth="1"/>
    <col min="9997" max="10041" width="8" style="373" customWidth="1"/>
    <col min="10042" max="10248" width="11.42578125" style="373"/>
    <col min="10249" max="10252" width="11.140625" style="373" customWidth="1"/>
    <col min="10253" max="10297" width="8" style="373" customWidth="1"/>
    <col min="10298" max="10504" width="11.42578125" style="373"/>
    <col min="10505" max="10508" width="11.140625" style="373" customWidth="1"/>
    <col min="10509" max="10553" width="8" style="373" customWidth="1"/>
    <col min="10554" max="10760" width="11.42578125" style="373"/>
    <col min="10761" max="10764" width="11.140625" style="373" customWidth="1"/>
    <col min="10765" max="10809" width="8" style="373" customWidth="1"/>
    <col min="10810" max="11016" width="11.42578125" style="373"/>
    <col min="11017" max="11020" width="11.140625" style="373" customWidth="1"/>
    <col min="11021" max="11065" width="8" style="373" customWidth="1"/>
    <col min="11066" max="11272" width="11.42578125" style="373"/>
    <col min="11273" max="11276" width="11.140625" style="373" customWidth="1"/>
    <col min="11277" max="11321" width="8" style="373" customWidth="1"/>
    <col min="11322" max="11528" width="11.42578125" style="373"/>
    <col min="11529" max="11532" width="11.140625" style="373" customWidth="1"/>
    <col min="11533" max="11577" width="8" style="373" customWidth="1"/>
    <col min="11578" max="11784" width="11.42578125" style="373"/>
    <col min="11785" max="11788" width="11.140625" style="373" customWidth="1"/>
    <col min="11789" max="11833" width="8" style="373" customWidth="1"/>
    <col min="11834" max="12040" width="11.42578125" style="373"/>
    <col min="12041" max="12044" width="11.140625" style="373" customWidth="1"/>
    <col min="12045" max="12089" width="8" style="373" customWidth="1"/>
    <col min="12090" max="12296" width="11.42578125" style="373"/>
    <col min="12297" max="12300" width="11.140625" style="373" customWidth="1"/>
    <col min="12301" max="12345" width="8" style="373" customWidth="1"/>
    <col min="12346" max="12552" width="11.42578125" style="373"/>
    <col min="12553" max="12556" width="11.140625" style="373" customWidth="1"/>
    <col min="12557" max="12601" width="8" style="373" customWidth="1"/>
    <col min="12602" max="12808" width="11.42578125" style="373"/>
    <col min="12809" max="12812" width="11.140625" style="373" customWidth="1"/>
    <col min="12813" max="12857" width="8" style="373" customWidth="1"/>
    <col min="12858" max="13064" width="11.42578125" style="373"/>
    <col min="13065" max="13068" width="11.140625" style="373" customWidth="1"/>
    <col min="13069" max="13113" width="8" style="373" customWidth="1"/>
    <col min="13114" max="13320" width="11.42578125" style="373"/>
    <col min="13321" max="13324" width="11.140625" style="373" customWidth="1"/>
    <col min="13325" max="13369" width="8" style="373" customWidth="1"/>
    <col min="13370" max="13576" width="11.42578125" style="373"/>
    <col min="13577" max="13580" width="11.140625" style="373" customWidth="1"/>
    <col min="13581" max="13625" width="8" style="373" customWidth="1"/>
    <col min="13626" max="13832" width="11.42578125" style="373"/>
    <col min="13833" max="13836" width="11.140625" style="373" customWidth="1"/>
    <col min="13837" max="13881" width="8" style="373" customWidth="1"/>
    <col min="13882" max="14088" width="11.42578125" style="373"/>
    <col min="14089" max="14092" width="11.140625" style="373" customWidth="1"/>
    <col min="14093" max="14137" width="8" style="373" customWidth="1"/>
    <col min="14138" max="14344" width="11.42578125" style="373"/>
    <col min="14345" max="14348" width="11.140625" style="373" customWidth="1"/>
    <col min="14349" max="14393" width="8" style="373" customWidth="1"/>
    <col min="14394" max="14600" width="11.42578125" style="373"/>
    <col min="14601" max="14604" width="11.140625" style="373" customWidth="1"/>
    <col min="14605" max="14649" width="8" style="373" customWidth="1"/>
    <col min="14650" max="14856" width="11.42578125" style="373"/>
    <col min="14857" max="14860" width="11.140625" style="373" customWidth="1"/>
    <col min="14861" max="14905" width="8" style="373" customWidth="1"/>
    <col min="14906" max="15112" width="11.42578125" style="373"/>
    <col min="15113" max="15116" width="11.140625" style="373" customWidth="1"/>
    <col min="15117" max="15161" width="8" style="373" customWidth="1"/>
    <col min="15162" max="15368" width="11.42578125" style="373"/>
    <col min="15369" max="15372" width="11.140625" style="373" customWidth="1"/>
    <col min="15373" max="15417" width="8" style="373" customWidth="1"/>
    <col min="15418" max="15624" width="11.42578125" style="373"/>
    <col min="15625" max="15628" width="11.140625" style="373" customWidth="1"/>
    <col min="15629" max="15673" width="8" style="373" customWidth="1"/>
    <col min="15674" max="15880" width="11.42578125" style="373"/>
    <col min="15881" max="15884" width="11.140625" style="373" customWidth="1"/>
    <col min="15885" max="15929" width="8" style="373" customWidth="1"/>
    <col min="15930" max="16136" width="11.42578125" style="373"/>
    <col min="16137" max="16140" width="11.140625" style="373" customWidth="1"/>
    <col min="16141" max="16185" width="8" style="373" customWidth="1"/>
    <col min="16186" max="16384" width="11.42578125" style="373"/>
  </cols>
  <sheetData>
    <row r="1" spans="1:12">
      <c r="J1" s="279"/>
      <c r="K1" s="374"/>
    </row>
    <row r="2" spans="1:12">
      <c r="A2" s="375" t="s">
        <v>1044</v>
      </c>
      <c r="B2" s="376"/>
      <c r="C2" s="376"/>
      <c r="D2" s="376"/>
      <c r="E2" s="376"/>
      <c r="F2" s="376"/>
      <c r="G2" s="376"/>
      <c r="H2" s="376"/>
      <c r="J2" s="236"/>
      <c r="K2" s="270" t="s">
        <v>1021</v>
      </c>
      <c r="L2" s="270" t="s">
        <v>1022</v>
      </c>
    </row>
    <row r="3" spans="1:12">
      <c r="A3" s="375" t="s">
        <v>1045</v>
      </c>
      <c r="B3" s="375"/>
      <c r="C3" s="375"/>
      <c r="D3" s="375"/>
      <c r="E3" s="375"/>
      <c r="F3" s="375"/>
      <c r="G3" s="375"/>
      <c r="H3" s="375"/>
      <c r="J3" s="236"/>
      <c r="K3" s="377">
        <f>SUM(K4:K15)</f>
        <v>12476</v>
      </c>
      <c r="L3" s="377">
        <f>SUM(L4:L15)</f>
        <v>8016</v>
      </c>
    </row>
    <row r="4" spans="1:12">
      <c r="A4" s="375" t="s">
        <v>1046</v>
      </c>
      <c r="B4" s="375"/>
      <c r="C4" s="375"/>
      <c r="D4" s="375"/>
      <c r="E4" s="375"/>
      <c r="F4" s="375"/>
      <c r="G4" s="375"/>
      <c r="H4" s="375"/>
      <c r="J4" s="236" t="s">
        <v>1047</v>
      </c>
      <c r="K4" s="378">
        <v>4705</v>
      </c>
      <c r="L4" s="378">
        <v>3219</v>
      </c>
    </row>
    <row r="5" spans="1:12">
      <c r="J5" s="236" t="s">
        <v>1048</v>
      </c>
      <c r="K5" s="378">
        <v>4145</v>
      </c>
      <c r="L5" s="378">
        <v>2254</v>
      </c>
    </row>
    <row r="6" spans="1:12">
      <c r="J6" s="236" t="s">
        <v>1049</v>
      </c>
      <c r="K6" s="378">
        <v>3626</v>
      </c>
      <c r="L6" s="378">
        <v>2543</v>
      </c>
    </row>
    <row r="7" spans="1:12">
      <c r="E7" s="288" t="s">
        <v>955</v>
      </c>
      <c r="J7" s="236" t="s">
        <v>1050</v>
      </c>
      <c r="K7" s="378">
        <v>0</v>
      </c>
      <c r="L7" s="378">
        <v>0</v>
      </c>
    </row>
    <row r="8" spans="1:12">
      <c r="J8" s="236" t="s">
        <v>1051</v>
      </c>
      <c r="K8" s="378">
        <v>0</v>
      </c>
      <c r="L8" s="378">
        <v>0</v>
      </c>
    </row>
    <row r="9" spans="1:12">
      <c r="J9" s="236" t="s">
        <v>1052</v>
      </c>
      <c r="K9" s="378">
        <v>0</v>
      </c>
      <c r="L9" s="378">
        <v>0</v>
      </c>
    </row>
    <row r="10" spans="1:12">
      <c r="J10" s="236" t="s">
        <v>1053</v>
      </c>
      <c r="K10" s="378">
        <v>0</v>
      </c>
      <c r="L10" s="378">
        <v>0</v>
      </c>
    </row>
    <row r="11" spans="1:12">
      <c r="J11" s="236" t="s">
        <v>1054</v>
      </c>
      <c r="K11" s="378">
        <v>0</v>
      </c>
      <c r="L11" s="378">
        <v>0</v>
      </c>
    </row>
    <row r="12" spans="1:12">
      <c r="J12" s="236" t="s">
        <v>1055</v>
      </c>
      <c r="K12" s="378">
        <v>0</v>
      </c>
      <c r="L12" s="378">
        <v>0</v>
      </c>
    </row>
    <row r="13" spans="1:12">
      <c r="J13" s="236" t="s">
        <v>1056</v>
      </c>
      <c r="K13" s="378">
        <v>0</v>
      </c>
      <c r="L13" s="378">
        <v>0</v>
      </c>
    </row>
    <row r="14" spans="1:12">
      <c r="J14" s="236" t="s">
        <v>1057</v>
      </c>
      <c r="K14" s="378">
        <v>0</v>
      </c>
      <c r="L14" s="378">
        <v>0</v>
      </c>
    </row>
    <row r="15" spans="1:12">
      <c r="J15" s="236" t="s">
        <v>1058</v>
      </c>
      <c r="K15" s="378">
        <v>0</v>
      </c>
      <c r="L15" s="378">
        <v>0</v>
      </c>
    </row>
    <row r="16" spans="1:12">
      <c r="L16" s="379"/>
    </row>
    <row r="26" spans="1:1">
      <c r="A26" s="365" t="s">
        <v>1059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0" firstPageNumber="31" orientation="landscape" useFirstPageNumber="1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223FD-28E4-409A-88F5-3C8230808BB4}">
  <dimension ref="A2:I16"/>
  <sheetViews>
    <sheetView showGridLines="0" zoomScaleNormal="100" workbookViewId="0">
      <selection activeCell="K6" sqref="K6"/>
    </sheetView>
  </sheetViews>
  <sheetFormatPr baseColWidth="10" defaultRowHeight="12"/>
  <cols>
    <col min="1" max="6" width="11.7109375" style="366" customWidth="1"/>
    <col min="7" max="7" width="12.28515625" style="366" customWidth="1"/>
    <col min="8" max="8" width="14.7109375" style="366" customWidth="1"/>
    <col min="9" max="9" width="11.7109375" style="366" customWidth="1"/>
    <col min="10" max="254" width="11.42578125" style="366"/>
    <col min="255" max="260" width="11.7109375" style="366" customWidth="1"/>
    <col min="261" max="261" width="12.28515625" style="366" customWidth="1"/>
    <col min="262" max="262" width="14.7109375" style="366" customWidth="1"/>
    <col min="263" max="263" width="11.7109375" style="366" customWidth="1"/>
    <col min="264" max="510" width="11.42578125" style="366"/>
    <col min="511" max="516" width="11.7109375" style="366" customWidth="1"/>
    <col min="517" max="517" width="12.28515625" style="366" customWidth="1"/>
    <col min="518" max="518" width="14.7109375" style="366" customWidth="1"/>
    <col min="519" max="519" width="11.7109375" style="366" customWidth="1"/>
    <col min="520" max="766" width="11.42578125" style="366"/>
    <col min="767" max="772" width="11.7109375" style="366" customWidth="1"/>
    <col min="773" max="773" width="12.28515625" style="366" customWidth="1"/>
    <col min="774" max="774" width="14.7109375" style="366" customWidth="1"/>
    <col min="775" max="775" width="11.7109375" style="366" customWidth="1"/>
    <col min="776" max="1022" width="11.42578125" style="366"/>
    <col min="1023" max="1028" width="11.7109375" style="366" customWidth="1"/>
    <col min="1029" max="1029" width="12.28515625" style="366" customWidth="1"/>
    <col min="1030" max="1030" width="14.7109375" style="366" customWidth="1"/>
    <col min="1031" max="1031" width="11.7109375" style="366" customWidth="1"/>
    <col min="1032" max="1278" width="11.42578125" style="366"/>
    <col min="1279" max="1284" width="11.7109375" style="366" customWidth="1"/>
    <col min="1285" max="1285" width="12.28515625" style="366" customWidth="1"/>
    <col min="1286" max="1286" width="14.7109375" style="366" customWidth="1"/>
    <col min="1287" max="1287" width="11.7109375" style="366" customWidth="1"/>
    <col min="1288" max="1534" width="11.42578125" style="366"/>
    <col min="1535" max="1540" width="11.7109375" style="366" customWidth="1"/>
    <col min="1541" max="1541" width="12.28515625" style="366" customWidth="1"/>
    <col min="1542" max="1542" width="14.7109375" style="366" customWidth="1"/>
    <col min="1543" max="1543" width="11.7109375" style="366" customWidth="1"/>
    <col min="1544" max="1790" width="11.42578125" style="366"/>
    <col min="1791" max="1796" width="11.7109375" style="366" customWidth="1"/>
    <col min="1797" max="1797" width="12.28515625" style="366" customWidth="1"/>
    <col min="1798" max="1798" width="14.7109375" style="366" customWidth="1"/>
    <col min="1799" max="1799" width="11.7109375" style="366" customWidth="1"/>
    <col min="1800" max="2046" width="11.42578125" style="366"/>
    <col min="2047" max="2052" width="11.7109375" style="366" customWidth="1"/>
    <col min="2053" max="2053" width="12.28515625" style="366" customWidth="1"/>
    <col min="2054" max="2054" width="14.7109375" style="366" customWidth="1"/>
    <col min="2055" max="2055" width="11.7109375" style="366" customWidth="1"/>
    <col min="2056" max="2302" width="11.42578125" style="366"/>
    <col min="2303" max="2308" width="11.7109375" style="366" customWidth="1"/>
    <col min="2309" max="2309" width="12.28515625" style="366" customWidth="1"/>
    <col min="2310" max="2310" width="14.7109375" style="366" customWidth="1"/>
    <col min="2311" max="2311" width="11.7109375" style="366" customWidth="1"/>
    <col min="2312" max="2558" width="11.42578125" style="366"/>
    <col min="2559" max="2564" width="11.7109375" style="366" customWidth="1"/>
    <col min="2565" max="2565" width="12.28515625" style="366" customWidth="1"/>
    <col min="2566" max="2566" width="14.7109375" style="366" customWidth="1"/>
    <col min="2567" max="2567" width="11.7109375" style="366" customWidth="1"/>
    <col min="2568" max="2814" width="11.42578125" style="366"/>
    <col min="2815" max="2820" width="11.7109375" style="366" customWidth="1"/>
    <col min="2821" max="2821" width="12.28515625" style="366" customWidth="1"/>
    <col min="2822" max="2822" width="14.7109375" style="366" customWidth="1"/>
    <col min="2823" max="2823" width="11.7109375" style="366" customWidth="1"/>
    <col min="2824" max="3070" width="11.42578125" style="366"/>
    <col min="3071" max="3076" width="11.7109375" style="366" customWidth="1"/>
    <col min="3077" max="3077" width="12.28515625" style="366" customWidth="1"/>
    <col min="3078" max="3078" width="14.7109375" style="366" customWidth="1"/>
    <col min="3079" max="3079" width="11.7109375" style="366" customWidth="1"/>
    <col min="3080" max="3326" width="11.42578125" style="366"/>
    <col min="3327" max="3332" width="11.7109375" style="366" customWidth="1"/>
    <col min="3333" max="3333" width="12.28515625" style="366" customWidth="1"/>
    <col min="3334" max="3334" width="14.7109375" style="366" customWidth="1"/>
    <col min="3335" max="3335" width="11.7109375" style="366" customWidth="1"/>
    <col min="3336" max="3582" width="11.42578125" style="366"/>
    <col min="3583" max="3588" width="11.7109375" style="366" customWidth="1"/>
    <col min="3589" max="3589" width="12.28515625" style="366" customWidth="1"/>
    <col min="3590" max="3590" width="14.7109375" style="366" customWidth="1"/>
    <col min="3591" max="3591" width="11.7109375" style="366" customWidth="1"/>
    <col min="3592" max="3838" width="11.42578125" style="366"/>
    <col min="3839" max="3844" width="11.7109375" style="366" customWidth="1"/>
    <col min="3845" max="3845" width="12.28515625" style="366" customWidth="1"/>
    <col min="3846" max="3846" width="14.7109375" style="366" customWidth="1"/>
    <col min="3847" max="3847" width="11.7109375" style="366" customWidth="1"/>
    <col min="3848" max="4094" width="11.42578125" style="366"/>
    <col min="4095" max="4100" width="11.7109375" style="366" customWidth="1"/>
    <col min="4101" max="4101" width="12.28515625" style="366" customWidth="1"/>
    <col min="4102" max="4102" width="14.7109375" style="366" customWidth="1"/>
    <col min="4103" max="4103" width="11.7109375" style="366" customWidth="1"/>
    <col min="4104" max="4350" width="11.42578125" style="366"/>
    <col min="4351" max="4356" width="11.7109375" style="366" customWidth="1"/>
    <col min="4357" max="4357" width="12.28515625" style="366" customWidth="1"/>
    <col min="4358" max="4358" width="14.7109375" style="366" customWidth="1"/>
    <col min="4359" max="4359" width="11.7109375" style="366" customWidth="1"/>
    <col min="4360" max="4606" width="11.42578125" style="366"/>
    <col min="4607" max="4612" width="11.7109375" style="366" customWidth="1"/>
    <col min="4613" max="4613" width="12.28515625" style="366" customWidth="1"/>
    <col min="4614" max="4614" width="14.7109375" style="366" customWidth="1"/>
    <col min="4615" max="4615" width="11.7109375" style="366" customWidth="1"/>
    <col min="4616" max="4862" width="11.42578125" style="366"/>
    <col min="4863" max="4868" width="11.7109375" style="366" customWidth="1"/>
    <col min="4869" max="4869" width="12.28515625" style="366" customWidth="1"/>
    <col min="4870" max="4870" width="14.7109375" style="366" customWidth="1"/>
    <col min="4871" max="4871" width="11.7109375" style="366" customWidth="1"/>
    <col min="4872" max="5118" width="11.42578125" style="366"/>
    <col min="5119" max="5124" width="11.7109375" style="366" customWidth="1"/>
    <col min="5125" max="5125" width="12.28515625" style="366" customWidth="1"/>
    <col min="5126" max="5126" width="14.7109375" style="366" customWidth="1"/>
    <col min="5127" max="5127" width="11.7109375" style="366" customWidth="1"/>
    <col min="5128" max="5374" width="11.42578125" style="366"/>
    <col min="5375" max="5380" width="11.7109375" style="366" customWidth="1"/>
    <col min="5381" max="5381" width="12.28515625" style="366" customWidth="1"/>
    <col min="5382" max="5382" width="14.7109375" style="366" customWidth="1"/>
    <col min="5383" max="5383" width="11.7109375" style="366" customWidth="1"/>
    <col min="5384" max="5630" width="11.42578125" style="366"/>
    <col min="5631" max="5636" width="11.7109375" style="366" customWidth="1"/>
    <col min="5637" max="5637" width="12.28515625" style="366" customWidth="1"/>
    <col min="5638" max="5638" width="14.7109375" style="366" customWidth="1"/>
    <col min="5639" max="5639" width="11.7109375" style="366" customWidth="1"/>
    <col min="5640" max="5886" width="11.42578125" style="366"/>
    <col min="5887" max="5892" width="11.7109375" style="366" customWidth="1"/>
    <col min="5893" max="5893" width="12.28515625" style="366" customWidth="1"/>
    <col min="5894" max="5894" width="14.7109375" style="366" customWidth="1"/>
    <col min="5895" max="5895" width="11.7109375" style="366" customWidth="1"/>
    <col min="5896" max="6142" width="11.42578125" style="366"/>
    <col min="6143" max="6148" width="11.7109375" style="366" customWidth="1"/>
    <col min="6149" max="6149" width="12.28515625" style="366" customWidth="1"/>
    <col min="6150" max="6150" width="14.7109375" style="366" customWidth="1"/>
    <col min="6151" max="6151" width="11.7109375" style="366" customWidth="1"/>
    <col min="6152" max="6398" width="11.42578125" style="366"/>
    <col min="6399" max="6404" width="11.7109375" style="366" customWidth="1"/>
    <col min="6405" max="6405" width="12.28515625" style="366" customWidth="1"/>
    <col min="6406" max="6406" width="14.7109375" style="366" customWidth="1"/>
    <col min="6407" max="6407" width="11.7109375" style="366" customWidth="1"/>
    <col min="6408" max="6654" width="11.42578125" style="366"/>
    <col min="6655" max="6660" width="11.7109375" style="366" customWidth="1"/>
    <col min="6661" max="6661" width="12.28515625" style="366" customWidth="1"/>
    <col min="6662" max="6662" width="14.7109375" style="366" customWidth="1"/>
    <col min="6663" max="6663" width="11.7109375" style="366" customWidth="1"/>
    <col min="6664" max="6910" width="11.42578125" style="366"/>
    <col min="6911" max="6916" width="11.7109375" style="366" customWidth="1"/>
    <col min="6917" max="6917" width="12.28515625" style="366" customWidth="1"/>
    <col min="6918" max="6918" width="14.7109375" style="366" customWidth="1"/>
    <col min="6919" max="6919" width="11.7109375" style="366" customWidth="1"/>
    <col min="6920" max="7166" width="11.42578125" style="366"/>
    <col min="7167" max="7172" width="11.7109375" style="366" customWidth="1"/>
    <col min="7173" max="7173" width="12.28515625" style="366" customWidth="1"/>
    <col min="7174" max="7174" width="14.7109375" style="366" customWidth="1"/>
    <col min="7175" max="7175" width="11.7109375" style="366" customWidth="1"/>
    <col min="7176" max="7422" width="11.42578125" style="366"/>
    <col min="7423" max="7428" width="11.7109375" style="366" customWidth="1"/>
    <col min="7429" max="7429" width="12.28515625" style="366" customWidth="1"/>
    <col min="7430" max="7430" width="14.7109375" style="366" customWidth="1"/>
    <col min="7431" max="7431" width="11.7109375" style="366" customWidth="1"/>
    <col min="7432" max="7678" width="11.42578125" style="366"/>
    <col min="7679" max="7684" width="11.7109375" style="366" customWidth="1"/>
    <col min="7685" max="7685" width="12.28515625" style="366" customWidth="1"/>
    <col min="7686" max="7686" width="14.7109375" style="366" customWidth="1"/>
    <col min="7687" max="7687" width="11.7109375" style="366" customWidth="1"/>
    <col min="7688" max="7934" width="11.42578125" style="366"/>
    <col min="7935" max="7940" width="11.7109375" style="366" customWidth="1"/>
    <col min="7941" max="7941" width="12.28515625" style="366" customWidth="1"/>
    <col min="7942" max="7942" width="14.7109375" style="366" customWidth="1"/>
    <col min="7943" max="7943" width="11.7109375" style="366" customWidth="1"/>
    <col min="7944" max="8190" width="11.42578125" style="366"/>
    <col min="8191" max="8196" width="11.7109375" style="366" customWidth="1"/>
    <col min="8197" max="8197" width="12.28515625" style="366" customWidth="1"/>
    <col min="8198" max="8198" width="14.7109375" style="366" customWidth="1"/>
    <col min="8199" max="8199" width="11.7109375" style="366" customWidth="1"/>
    <col min="8200" max="8446" width="11.42578125" style="366"/>
    <col min="8447" max="8452" width="11.7109375" style="366" customWidth="1"/>
    <col min="8453" max="8453" width="12.28515625" style="366" customWidth="1"/>
    <col min="8454" max="8454" width="14.7109375" style="366" customWidth="1"/>
    <col min="8455" max="8455" width="11.7109375" style="366" customWidth="1"/>
    <col min="8456" max="8702" width="11.42578125" style="366"/>
    <col min="8703" max="8708" width="11.7109375" style="366" customWidth="1"/>
    <col min="8709" max="8709" width="12.28515625" style="366" customWidth="1"/>
    <col min="8710" max="8710" width="14.7109375" style="366" customWidth="1"/>
    <col min="8711" max="8711" width="11.7109375" style="366" customWidth="1"/>
    <col min="8712" max="8958" width="11.42578125" style="366"/>
    <col min="8959" max="8964" width="11.7109375" style="366" customWidth="1"/>
    <col min="8965" max="8965" width="12.28515625" style="366" customWidth="1"/>
    <col min="8966" max="8966" width="14.7109375" style="366" customWidth="1"/>
    <col min="8967" max="8967" width="11.7109375" style="366" customWidth="1"/>
    <col min="8968" max="9214" width="11.42578125" style="366"/>
    <col min="9215" max="9220" width="11.7109375" style="366" customWidth="1"/>
    <col min="9221" max="9221" width="12.28515625" style="366" customWidth="1"/>
    <col min="9222" max="9222" width="14.7109375" style="366" customWidth="1"/>
    <col min="9223" max="9223" width="11.7109375" style="366" customWidth="1"/>
    <col min="9224" max="9470" width="11.42578125" style="366"/>
    <col min="9471" max="9476" width="11.7109375" style="366" customWidth="1"/>
    <col min="9477" max="9477" width="12.28515625" style="366" customWidth="1"/>
    <col min="9478" max="9478" width="14.7109375" style="366" customWidth="1"/>
    <col min="9479" max="9479" width="11.7109375" style="366" customWidth="1"/>
    <col min="9480" max="9726" width="11.42578125" style="366"/>
    <col min="9727" max="9732" width="11.7109375" style="366" customWidth="1"/>
    <col min="9733" max="9733" width="12.28515625" style="366" customWidth="1"/>
    <col min="9734" max="9734" width="14.7109375" style="366" customWidth="1"/>
    <col min="9735" max="9735" width="11.7109375" style="366" customWidth="1"/>
    <col min="9736" max="9982" width="11.42578125" style="366"/>
    <col min="9983" max="9988" width="11.7109375" style="366" customWidth="1"/>
    <col min="9989" max="9989" width="12.28515625" style="366" customWidth="1"/>
    <col min="9990" max="9990" width="14.7109375" style="366" customWidth="1"/>
    <col min="9991" max="9991" width="11.7109375" style="366" customWidth="1"/>
    <col min="9992" max="10238" width="11.42578125" style="366"/>
    <col min="10239" max="10244" width="11.7109375" style="366" customWidth="1"/>
    <col min="10245" max="10245" width="12.28515625" style="366" customWidth="1"/>
    <col min="10246" max="10246" width="14.7109375" style="366" customWidth="1"/>
    <col min="10247" max="10247" width="11.7109375" style="366" customWidth="1"/>
    <col min="10248" max="10494" width="11.42578125" style="366"/>
    <col min="10495" max="10500" width="11.7109375" style="366" customWidth="1"/>
    <col min="10501" max="10501" width="12.28515625" style="366" customWidth="1"/>
    <col min="10502" max="10502" width="14.7109375" style="366" customWidth="1"/>
    <col min="10503" max="10503" width="11.7109375" style="366" customWidth="1"/>
    <col min="10504" max="10750" width="11.42578125" style="366"/>
    <col min="10751" max="10756" width="11.7109375" style="366" customWidth="1"/>
    <col min="10757" max="10757" width="12.28515625" style="366" customWidth="1"/>
    <col min="10758" max="10758" width="14.7109375" style="366" customWidth="1"/>
    <col min="10759" max="10759" width="11.7109375" style="366" customWidth="1"/>
    <col min="10760" max="11006" width="11.42578125" style="366"/>
    <col min="11007" max="11012" width="11.7109375" style="366" customWidth="1"/>
    <col min="11013" max="11013" width="12.28515625" style="366" customWidth="1"/>
    <col min="11014" max="11014" width="14.7109375" style="366" customWidth="1"/>
    <col min="11015" max="11015" width="11.7109375" style="366" customWidth="1"/>
    <col min="11016" max="11262" width="11.42578125" style="366"/>
    <col min="11263" max="11268" width="11.7109375" style="366" customWidth="1"/>
    <col min="11269" max="11269" width="12.28515625" style="366" customWidth="1"/>
    <col min="11270" max="11270" width="14.7109375" style="366" customWidth="1"/>
    <col min="11271" max="11271" width="11.7109375" style="366" customWidth="1"/>
    <col min="11272" max="11518" width="11.42578125" style="366"/>
    <col min="11519" max="11524" width="11.7109375" style="366" customWidth="1"/>
    <col min="11525" max="11525" width="12.28515625" style="366" customWidth="1"/>
    <col min="11526" max="11526" width="14.7109375" style="366" customWidth="1"/>
    <col min="11527" max="11527" width="11.7109375" style="366" customWidth="1"/>
    <col min="11528" max="11774" width="11.42578125" style="366"/>
    <col min="11775" max="11780" width="11.7109375" style="366" customWidth="1"/>
    <col min="11781" max="11781" width="12.28515625" style="366" customWidth="1"/>
    <col min="11782" max="11782" width="14.7109375" style="366" customWidth="1"/>
    <col min="11783" max="11783" width="11.7109375" style="366" customWidth="1"/>
    <col min="11784" max="12030" width="11.42578125" style="366"/>
    <col min="12031" max="12036" width="11.7109375" style="366" customWidth="1"/>
    <col min="12037" max="12037" width="12.28515625" style="366" customWidth="1"/>
    <col min="12038" max="12038" width="14.7109375" style="366" customWidth="1"/>
    <col min="12039" max="12039" width="11.7109375" style="366" customWidth="1"/>
    <col min="12040" max="12286" width="11.42578125" style="366"/>
    <col min="12287" max="12292" width="11.7109375" style="366" customWidth="1"/>
    <col min="12293" max="12293" width="12.28515625" style="366" customWidth="1"/>
    <col min="12294" max="12294" width="14.7109375" style="366" customWidth="1"/>
    <col min="12295" max="12295" width="11.7109375" style="366" customWidth="1"/>
    <col min="12296" max="12542" width="11.42578125" style="366"/>
    <col min="12543" max="12548" width="11.7109375" style="366" customWidth="1"/>
    <col min="12549" max="12549" width="12.28515625" style="366" customWidth="1"/>
    <col min="12550" max="12550" width="14.7109375" style="366" customWidth="1"/>
    <col min="12551" max="12551" width="11.7109375" style="366" customWidth="1"/>
    <col min="12552" max="12798" width="11.42578125" style="366"/>
    <col min="12799" max="12804" width="11.7109375" style="366" customWidth="1"/>
    <col min="12805" max="12805" width="12.28515625" style="366" customWidth="1"/>
    <col min="12806" max="12806" width="14.7109375" style="366" customWidth="1"/>
    <col min="12807" max="12807" width="11.7109375" style="366" customWidth="1"/>
    <col min="12808" max="13054" width="11.42578125" style="366"/>
    <col min="13055" max="13060" width="11.7109375" style="366" customWidth="1"/>
    <col min="13061" max="13061" width="12.28515625" style="366" customWidth="1"/>
    <col min="13062" max="13062" width="14.7109375" style="366" customWidth="1"/>
    <col min="13063" max="13063" width="11.7109375" style="366" customWidth="1"/>
    <col min="13064" max="13310" width="11.42578125" style="366"/>
    <col min="13311" max="13316" width="11.7109375" style="366" customWidth="1"/>
    <col min="13317" max="13317" width="12.28515625" style="366" customWidth="1"/>
    <col min="13318" max="13318" width="14.7109375" style="366" customWidth="1"/>
    <col min="13319" max="13319" width="11.7109375" style="366" customWidth="1"/>
    <col min="13320" max="13566" width="11.42578125" style="366"/>
    <col min="13567" max="13572" width="11.7109375" style="366" customWidth="1"/>
    <col min="13573" max="13573" width="12.28515625" style="366" customWidth="1"/>
    <col min="13574" max="13574" width="14.7109375" style="366" customWidth="1"/>
    <col min="13575" max="13575" width="11.7109375" style="366" customWidth="1"/>
    <col min="13576" max="13822" width="11.42578125" style="366"/>
    <col min="13823" max="13828" width="11.7109375" style="366" customWidth="1"/>
    <col min="13829" max="13829" width="12.28515625" style="366" customWidth="1"/>
    <col min="13830" max="13830" width="14.7109375" style="366" customWidth="1"/>
    <col min="13831" max="13831" width="11.7109375" style="366" customWidth="1"/>
    <col min="13832" max="14078" width="11.42578125" style="366"/>
    <col min="14079" max="14084" width="11.7109375" style="366" customWidth="1"/>
    <col min="14085" max="14085" width="12.28515625" style="366" customWidth="1"/>
    <col min="14086" max="14086" width="14.7109375" style="366" customWidth="1"/>
    <col min="14087" max="14087" width="11.7109375" style="366" customWidth="1"/>
    <col min="14088" max="14334" width="11.42578125" style="366"/>
    <col min="14335" max="14340" width="11.7109375" style="366" customWidth="1"/>
    <col min="14341" max="14341" width="12.28515625" style="366" customWidth="1"/>
    <col min="14342" max="14342" width="14.7109375" style="366" customWidth="1"/>
    <col min="14343" max="14343" width="11.7109375" style="366" customWidth="1"/>
    <col min="14344" max="14590" width="11.42578125" style="366"/>
    <col min="14591" max="14596" width="11.7109375" style="366" customWidth="1"/>
    <col min="14597" max="14597" width="12.28515625" style="366" customWidth="1"/>
    <col min="14598" max="14598" width="14.7109375" style="366" customWidth="1"/>
    <col min="14599" max="14599" width="11.7109375" style="366" customWidth="1"/>
    <col min="14600" max="14846" width="11.42578125" style="366"/>
    <col min="14847" max="14852" width="11.7109375" style="366" customWidth="1"/>
    <col min="14853" max="14853" width="12.28515625" style="366" customWidth="1"/>
    <col min="14854" max="14854" width="14.7109375" style="366" customWidth="1"/>
    <col min="14855" max="14855" width="11.7109375" style="366" customWidth="1"/>
    <col min="14856" max="15102" width="11.42578125" style="366"/>
    <col min="15103" max="15108" width="11.7109375" style="366" customWidth="1"/>
    <col min="15109" max="15109" width="12.28515625" style="366" customWidth="1"/>
    <col min="15110" max="15110" width="14.7109375" style="366" customWidth="1"/>
    <col min="15111" max="15111" width="11.7109375" style="366" customWidth="1"/>
    <col min="15112" max="15358" width="11.42578125" style="366"/>
    <col min="15359" max="15364" width="11.7109375" style="366" customWidth="1"/>
    <col min="15365" max="15365" width="12.28515625" style="366" customWidth="1"/>
    <col min="15366" max="15366" width="14.7109375" style="366" customWidth="1"/>
    <col min="15367" max="15367" width="11.7109375" style="366" customWidth="1"/>
    <col min="15368" max="15614" width="11.42578125" style="366"/>
    <col min="15615" max="15620" width="11.7109375" style="366" customWidth="1"/>
    <col min="15621" max="15621" width="12.28515625" style="366" customWidth="1"/>
    <col min="15622" max="15622" width="14.7109375" style="366" customWidth="1"/>
    <col min="15623" max="15623" width="11.7109375" style="366" customWidth="1"/>
    <col min="15624" max="15870" width="11.42578125" style="366"/>
    <col min="15871" max="15876" width="11.7109375" style="366" customWidth="1"/>
    <col min="15877" max="15877" width="12.28515625" style="366" customWidth="1"/>
    <col min="15878" max="15878" width="14.7109375" style="366" customWidth="1"/>
    <col min="15879" max="15879" width="11.7109375" style="366" customWidth="1"/>
    <col min="15880" max="16126" width="11.42578125" style="366"/>
    <col min="16127" max="16132" width="11.7109375" style="366" customWidth="1"/>
    <col min="16133" max="16133" width="12.28515625" style="366" customWidth="1"/>
    <col min="16134" max="16134" width="14.7109375" style="366" customWidth="1"/>
    <col min="16135" max="16135" width="11.7109375" style="366" customWidth="1"/>
    <col min="16136" max="16384" width="11.42578125" style="366"/>
  </cols>
  <sheetData>
    <row r="2" spans="1:9" s="119" customFormat="1" ht="18" customHeight="1">
      <c r="A2" s="118" t="s">
        <v>1060</v>
      </c>
      <c r="B2" s="118"/>
      <c r="C2" s="118"/>
      <c r="D2" s="118"/>
      <c r="E2" s="118"/>
      <c r="F2" s="118"/>
      <c r="G2" s="118"/>
      <c r="H2" s="118"/>
      <c r="I2" s="118"/>
    </row>
    <row r="3" spans="1:9" s="119" customFormat="1" ht="18" customHeight="1">
      <c r="A3" s="140" t="s">
        <v>1061</v>
      </c>
      <c r="B3" s="140"/>
      <c r="C3" s="140"/>
      <c r="D3" s="140"/>
      <c r="E3" s="140"/>
      <c r="F3" s="140"/>
      <c r="G3" s="140"/>
      <c r="H3" s="140"/>
      <c r="I3" s="140"/>
    </row>
    <row r="4" spans="1:9" s="119" customFormat="1" ht="18" customHeight="1">
      <c r="A4" s="140" t="s">
        <v>597</v>
      </c>
      <c r="B4" s="140"/>
      <c r="C4" s="140"/>
      <c r="D4" s="140"/>
      <c r="E4" s="140"/>
      <c r="F4" s="140"/>
      <c r="G4" s="140"/>
      <c r="H4" s="140"/>
      <c r="I4" s="140"/>
    </row>
    <row r="5" spans="1:9" s="119" customFormat="1" ht="3.75" customHeight="1">
      <c r="A5" s="352"/>
      <c r="B5" s="352"/>
      <c r="C5" s="352"/>
      <c r="D5" s="352"/>
      <c r="E5" s="352"/>
      <c r="G5" s="290"/>
    </row>
    <row r="6" spans="1:9" s="361" customFormat="1" ht="27.75" customHeight="1">
      <c r="A6" s="334" t="s">
        <v>929</v>
      </c>
      <c r="B6" s="189" t="s">
        <v>34</v>
      </c>
      <c r="C6" s="189" t="s">
        <v>19</v>
      </c>
      <c r="D6" s="189" t="s">
        <v>20</v>
      </c>
      <c r="E6" s="189" t="s">
        <v>21</v>
      </c>
      <c r="F6" s="189" t="s">
        <v>22</v>
      </c>
      <c r="G6" s="189" t="s">
        <v>23</v>
      </c>
      <c r="H6" s="189" t="s">
        <v>24</v>
      </c>
      <c r="I6" s="189" t="s">
        <v>25</v>
      </c>
    </row>
    <row r="7" spans="1:9" ht="8.25" customHeight="1"/>
    <row r="8" spans="1:9" s="190" customFormat="1" ht="16.5" customHeight="1">
      <c r="A8" s="194" t="s">
        <v>16</v>
      </c>
      <c r="B8" s="371">
        <f t="shared" ref="B8:I8" si="0">SUM(B10:B12)</f>
        <v>7121</v>
      </c>
      <c r="C8" s="371">
        <f t="shared" si="0"/>
        <v>2491</v>
      </c>
      <c r="D8" s="371">
        <f t="shared" si="0"/>
        <v>1439</v>
      </c>
      <c r="E8" s="371">
        <f t="shared" si="0"/>
        <v>602</v>
      </c>
      <c r="F8" s="371">
        <f t="shared" si="0"/>
        <v>791</v>
      </c>
      <c r="G8" s="371">
        <f t="shared" si="0"/>
        <v>524</v>
      </c>
      <c r="H8" s="371">
        <f t="shared" si="0"/>
        <v>698</v>
      </c>
      <c r="I8" s="371">
        <f t="shared" si="0"/>
        <v>576</v>
      </c>
    </row>
    <row r="9" spans="1:9" s="193" customFormat="1" ht="8.25" customHeight="1">
      <c r="A9" s="196"/>
      <c r="B9" s="372"/>
      <c r="C9" s="372"/>
      <c r="D9" s="372"/>
      <c r="E9" s="372"/>
      <c r="F9" s="372"/>
      <c r="G9" s="372"/>
      <c r="H9" s="372"/>
      <c r="I9" s="372"/>
    </row>
    <row r="10" spans="1:9" s="193" customFormat="1" ht="16.5" customHeight="1">
      <c r="A10" s="196" t="s">
        <v>940</v>
      </c>
      <c r="B10" s="372">
        <f t="shared" ref="B10:B12" si="1">SUM(C10:I10)</f>
        <v>2854</v>
      </c>
      <c r="C10" s="381">
        <v>914</v>
      </c>
      <c r="D10" s="381">
        <v>576</v>
      </c>
      <c r="E10" s="381">
        <v>244</v>
      </c>
      <c r="F10" s="381">
        <v>347</v>
      </c>
      <c r="G10" s="381">
        <v>236</v>
      </c>
      <c r="H10" s="381">
        <v>291</v>
      </c>
      <c r="I10" s="381">
        <v>246</v>
      </c>
    </row>
    <row r="11" spans="1:9" s="193" customFormat="1" ht="16.5" customHeight="1">
      <c r="A11" s="196" t="s">
        <v>942</v>
      </c>
      <c r="B11" s="372">
        <f t="shared" si="1"/>
        <v>2255</v>
      </c>
      <c r="C11" s="381">
        <v>854</v>
      </c>
      <c r="D11" s="381">
        <v>423</v>
      </c>
      <c r="E11" s="381">
        <v>199</v>
      </c>
      <c r="F11" s="381">
        <v>226</v>
      </c>
      <c r="G11" s="381">
        <v>151</v>
      </c>
      <c r="H11" s="381">
        <v>227</v>
      </c>
      <c r="I11" s="381">
        <v>175</v>
      </c>
    </row>
    <row r="12" spans="1:9" s="193" customFormat="1" ht="16.5" customHeight="1">
      <c r="A12" s="196" t="s">
        <v>943</v>
      </c>
      <c r="B12" s="372">
        <f t="shared" si="1"/>
        <v>2012</v>
      </c>
      <c r="C12" s="381">
        <v>723</v>
      </c>
      <c r="D12" s="381">
        <v>440</v>
      </c>
      <c r="E12" s="381">
        <v>159</v>
      </c>
      <c r="F12" s="381">
        <v>218</v>
      </c>
      <c r="G12" s="381">
        <v>137</v>
      </c>
      <c r="H12" s="381">
        <v>180</v>
      </c>
      <c r="I12" s="381">
        <v>155</v>
      </c>
    </row>
    <row r="13" spans="1:9" ht="8.25" customHeight="1">
      <c r="A13" s="369"/>
      <c r="B13" s="369"/>
      <c r="C13" s="369"/>
      <c r="D13" s="369"/>
      <c r="E13" s="369"/>
      <c r="F13" s="369"/>
      <c r="G13" s="369"/>
      <c r="H13" s="369"/>
      <c r="I13" s="369"/>
    </row>
    <row r="14" spans="1:9" ht="5.25" customHeight="1"/>
    <row r="15" spans="1:9" ht="13.5">
      <c r="A15" s="139" t="s">
        <v>1042</v>
      </c>
    </row>
    <row r="16" spans="1:9">
      <c r="A16" s="139" t="s">
        <v>1043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B552-889B-4E04-BE77-ACD0CD7CBF9A}">
  <dimension ref="A2:E41"/>
  <sheetViews>
    <sheetView showGridLines="0" zoomScaleNormal="100" workbookViewId="0">
      <selection activeCell="G15" sqref="G15"/>
    </sheetView>
  </sheetViews>
  <sheetFormatPr baseColWidth="10" defaultRowHeight="12.75"/>
  <cols>
    <col min="1" max="1" width="36" style="119" customWidth="1"/>
    <col min="2" max="5" width="11.85546875" style="119" customWidth="1"/>
    <col min="6" max="247" width="11.42578125" style="119"/>
    <col min="248" max="248" width="36" style="119" customWidth="1"/>
    <col min="249" max="252" width="11.85546875" style="119" customWidth="1"/>
    <col min="253" max="254" width="10.7109375" style="119" customWidth="1"/>
    <col min="255" max="255" width="12.5703125" style="119" bestFit="1" customWidth="1"/>
    <col min="256" max="257" width="11.42578125" style="119"/>
    <col min="258" max="258" width="13" style="119" bestFit="1" customWidth="1"/>
    <col min="259" max="503" width="11.42578125" style="119"/>
    <col min="504" max="504" width="36" style="119" customWidth="1"/>
    <col min="505" max="508" width="11.85546875" style="119" customWidth="1"/>
    <col min="509" max="510" width="10.7109375" style="119" customWidth="1"/>
    <col min="511" max="511" width="12.5703125" style="119" bestFit="1" customWidth="1"/>
    <col min="512" max="513" width="11.42578125" style="119"/>
    <col min="514" max="514" width="13" style="119" bestFit="1" customWidth="1"/>
    <col min="515" max="759" width="11.42578125" style="119"/>
    <col min="760" max="760" width="36" style="119" customWidth="1"/>
    <col min="761" max="764" width="11.85546875" style="119" customWidth="1"/>
    <col min="765" max="766" width="10.7109375" style="119" customWidth="1"/>
    <col min="767" max="767" width="12.5703125" style="119" bestFit="1" customWidth="1"/>
    <col min="768" max="769" width="11.42578125" style="119"/>
    <col min="770" max="770" width="13" style="119" bestFit="1" customWidth="1"/>
    <col min="771" max="1015" width="11.42578125" style="119"/>
    <col min="1016" max="1016" width="36" style="119" customWidth="1"/>
    <col min="1017" max="1020" width="11.85546875" style="119" customWidth="1"/>
    <col min="1021" max="1022" width="10.7109375" style="119" customWidth="1"/>
    <col min="1023" max="1023" width="12.5703125" style="119" bestFit="1" customWidth="1"/>
    <col min="1024" max="1025" width="11.42578125" style="119"/>
    <col min="1026" max="1026" width="13" style="119" bestFit="1" customWidth="1"/>
    <col min="1027" max="1271" width="11.42578125" style="119"/>
    <col min="1272" max="1272" width="36" style="119" customWidth="1"/>
    <col min="1273" max="1276" width="11.85546875" style="119" customWidth="1"/>
    <col min="1277" max="1278" width="10.7109375" style="119" customWidth="1"/>
    <col min="1279" max="1279" width="12.5703125" style="119" bestFit="1" customWidth="1"/>
    <col min="1280" max="1281" width="11.42578125" style="119"/>
    <col min="1282" max="1282" width="13" style="119" bestFit="1" customWidth="1"/>
    <col min="1283" max="1527" width="11.42578125" style="119"/>
    <col min="1528" max="1528" width="36" style="119" customWidth="1"/>
    <col min="1529" max="1532" width="11.85546875" style="119" customWidth="1"/>
    <col min="1533" max="1534" width="10.7109375" style="119" customWidth="1"/>
    <col min="1535" max="1535" width="12.5703125" style="119" bestFit="1" customWidth="1"/>
    <col min="1536" max="1537" width="11.42578125" style="119"/>
    <col min="1538" max="1538" width="13" style="119" bestFit="1" customWidth="1"/>
    <col min="1539" max="1783" width="11.42578125" style="119"/>
    <col min="1784" max="1784" width="36" style="119" customWidth="1"/>
    <col min="1785" max="1788" width="11.85546875" style="119" customWidth="1"/>
    <col min="1789" max="1790" width="10.7109375" style="119" customWidth="1"/>
    <col min="1791" max="1791" width="12.5703125" style="119" bestFit="1" customWidth="1"/>
    <col min="1792" max="1793" width="11.42578125" style="119"/>
    <col min="1794" max="1794" width="13" style="119" bestFit="1" customWidth="1"/>
    <col min="1795" max="2039" width="11.42578125" style="119"/>
    <col min="2040" max="2040" width="36" style="119" customWidth="1"/>
    <col min="2041" max="2044" width="11.85546875" style="119" customWidth="1"/>
    <col min="2045" max="2046" width="10.7109375" style="119" customWidth="1"/>
    <col min="2047" max="2047" width="12.5703125" style="119" bestFit="1" customWidth="1"/>
    <col min="2048" max="2049" width="11.42578125" style="119"/>
    <col min="2050" max="2050" width="13" style="119" bestFit="1" customWidth="1"/>
    <col min="2051" max="2295" width="11.42578125" style="119"/>
    <col min="2296" max="2296" width="36" style="119" customWidth="1"/>
    <col min="2297" max="2300" width="11.85546875" style="119" customWidth="1"/>
    <col min="2301" max="2302" width="10.7109375" style="119" customWidth="1"/>
    <col min="2303" max="2303" width="12.5703125" style="119" bestFit="1" customWidth="1"/>
    <col min="2304" max="2305" width="11.42578125" style="119"/>
    <col min="2306" max="2306" width="13" style="119" bestFit="1" customWidth="1"/>
    <col min="2307" max="2551" width="11.42578125" style="119"/>
    <col min="2552" max="2552" width="36" style="119" customWidth="1"/>
    <col min="2553" max="2556" width="11.85546875" style="119" customWidth="1"/>
    <col min="2557" max="2558" width="10.7109375" style="119" customWidth="1"/>
    <col min="2559" max="2559" width="12.5703125" style="119" bestFit="1" customWidth="1"/>
    <col min="2560" max="2561" width="11.42578125" style="119"/>
    <col min="2562" max="2562" width="13" style="119" bestFit="1" customWidth="1"/>
    <col min="2563" max="2807" width="11.42578125" style="119"/>
    <col min="2808" max="2808" width="36" style="119" customWidth="1"/>
    <col min="2809" max="2812" width="11.85546875" style="119" customWidth="1"/>
    <col min="2813" max="2814" width="10.7109375" style="119" customWidth="1"/>
    <col min="2815" max="2815" width="12.5703125" style="119" bestFit="1" customWidth="1"/>
    <col min="2816" max="2817" width="11.42578125" style="119"/>
    <col min="2818" max="2818" width="13" style="119" bestFit="1" customWidth="1"/>
    <col min="2819" max="3063" width="11.42578125" style="119"/>
    <col min="3064" max="3064" width="36" style="119" customWidth="1"/>
    <col min="3065" max="3068" width="11.85546875" style="119" customWidth="1"/>
    <col min="3069" max="3070" width="10.7109375" style="119" customWidth="1"/>
    <col min="3071" max="3071" width="12.5703125" style="119" bestFit="1" customWidth="1"/>
    <col min="3072" max="3073" width="11.42578125" style="119"/>
    <col min="3074" max="3074" width="13" style="119" bestFit="1" customWidth="1"/>
    <col min="3075" max="3319" width="11.42578125" style="119"/>
    <col min="3320" max="3320" width="36" style="119" customWidth="1"/>
    <col min="3321" max="3324" width="11.85546875" style="119" customWidth="1"/>
    <col min="3325" max="3326" width="10.7109375" style="119" customWidth="1"/>
    <col min="3327" max="3327" width="12.5703125" style="119" bestFit="1" customWidth="1"/>
    <col min="3328" max="3329" width="11.42578125" style="119"/>
    <col min="3330" max="3330" width="13" style="119" bestFit="1" customWidth="1"/>
    <col min="3331" max="3575" width="11.42578125" style="119"/>
    <col min="3576" max="3576" width="36" style="119" customWidth="1"/>
    <col min="3577" max="3580" width="11.85546875" style="119" customWidth="1"/>
    <col min="3581" max="3582" width="10.7109375" style="119" customWidth="1"/>
    <col min="3583" max="3583" width="12.5703125" style="119" bestFit="1" customWidth="1"/>
    <col min="3584" max="3585" width="11.42578125" style="119"/>
    <col min="3586" max="3586" width="13" style="119" bestFit="1" customWidth="1"/>
    <col min="3587" max="3831" width="11.42578125" style="119"/>
    <col min="3832" max="3832" width="36" style="119" customWidth="1"/>
    <col min="3833" max="3836" width="11.85546875" style="119" customWidth="1"/>
    <col min="3837" max="3838" width="10.7109375" style="119" customWidth="1"/>
    <col min="3839" max="3839" width="12.5703125" style="119" bestFit="1" customWidth="1"/>
    <col min="3840" max="3841" width="11.42578125" style="119"/>
    <col min="3842" max="3842" width="13" style="119" bestFit="1" customWidth="1"/>
    <col min="3843" max="4087" width="11.42578125" style="119"/>
    <col min="4088" max="4088" width="36" style="119" customWidth="1"/>
    <col min="4089" max="4092" width="11.85546875" style="119" customWidth="1"/>
    <col min="4093" max="4094" width="10.7109375" style="119" customWidth="1"/>
    <col min="4095" max="4095" width="12.5703125" style="119" bestFit="1" customWidth="1"/>
    <col min="4096" max="4097" width="11.42578125" style="119"/>
    <col min="4098" max="4098" width="13" style="119" bestFit="1" customWidth="1"/>
    <col min="4099" max="4343" width="11.42578125" style="119"/>
    <col min="4344" max="4344" width="36" style="119" customWidth="1"/>
    <col min="4345" max="4348" width="11.85546875" style="119" customWidth="1"/>
    <col min="4349" max="4350" width="10.7109375" style="119" customWidth="1"/>
    <col min="4351" max="4351" width="12.5703125" style="119" bestFit="1" customWidth="1"/>
    <col min="4352" max="4353" width="11.42578125" style="119"/>
    <col min="4354" max="4354" width="13" style="119" bestFit="1" customWidth="1"/>
    <col min="4355" max="4599" width="11.42578125" style="119"/>
    <col min="4600" max="4600" width="36" style="119" customWidth="1"/>
    <col min="4601" max="4604" width="11.85546875" style="119" customWidth="1"/>
    <col min="4605" max="4606" width="10.7109375" style="119" customWidth="1"/>
    <col min="4607" max="4607" width="12.5703125" style="119" bestFit="1" customWidth="1"/>
    <col min="4608" max="4609" width="11.42578125" style="119"/>
    <col min="4610" max="4610" width="13" style="119" bestFit="1" customWidth="1"/>
    <col min="4611" max="4855" width="11.42578125" style="119"/>
    <col min="4856" max="4856" width="36" style="119" customWidth="1"/>
    <col min="4857" max="4860" width="11.85546875" style="119" customWidth="1"/>
    <col min="4861" max="4862" width="10.7109375" style="119" customWidth="1"/>
    <col min="4863" max="4863" width="12.5703125" style="119" bestFit="1" customWidth="1"/>
    <col min="4864" max="4865" width="11.42578125" style="119"/>
    <col min="4866" max="4866" width="13" style="119" bestFit="1" customWidth="1"/>
    <col min="4867" max="5111" width="11.42578125" style="119"/>
    <col min="5112" max="5112" width="36" style="119" customWidth="1"/>
    <col min="5113" max="5116" width="11.85546875" style="119" customWidth="1"/>
    <col min="5117" max="5118" width="10.7109375" style="119" customWidth="1"/>
    <col min="5119" max="5119" width="12.5703125" style="119" bestFit="1" customWidth="1"/>
    <col min="5120" max="5121" width="11.42578125" style="119"/>
    <col min="5122" max="5122" width="13" style="119" bestFit="1" customWidth="1"/>
    <col min="5123" max="5367" width="11.42578125" style="119"/>
    <col min="5368" max="5368" width="36" style="119" customWidth="1"/>
    <col min="5369" max="5372" width="11.85546875" style="119" customWidth="1"/>
    <col min="5373" max="5374" width="10.7109375" style="119" customWidth="1"/>
    <col min="5375" max="5375" width="12.5703125" style="119" bestFit="1" customWidth="1"/>
    <col min="5376" max="5377" width="11.42578125" style="119"/>
    <col min="5378" max="5378" width="13" style="119" bestFit="1" customWidth="1"/>
    <col min="5379" max="5623" width="11.42578125" style="119"/>
    <col min="5624" max="5624" width="36" style="119" customWidth="1"/>
    <col min="5625" max="5628" width="11.85546875" style="119" customWidth="1"/>
    <col min="5629" max="5630" width="10.7109375" style="119" customWidth="1"/>
    <col min="5631" max="5631" width="12.5703125" style="119" bestFit="1" customWidth="1"/>
    <col min="5632" max="5633" width="11.42578125" style="119"/>
    <col min="5634" max="5634" width="13" style="119" bestFit="1" customWidth="1"/>
    <col min="5635" max="5879" width="11.42578125" style="119"/>
    <col min="5880" max="5880" width="36" style="119" customWidth="1"/>
    <col min="5881" max="5884" width="11.85546875" style="119" customWidth="1"/>
    <col min="5885" max="5886" width="10.7109375" style="119" customWidth="1"/>
    <col min="5887" max="5887" width="12.5703125" style="119" bestFit="1" customWidth="1"/>
    <col min="5888" max="5889" width="11.42578125" style="119"/>
    <col min="5890" max="5890" width="13" style="119" bestFit="1" customWidth="1"/>
    <col min="5891" max="6135" width="11.42578125" style="119"/>
    <col min="6136" max="6136" width="36" style="119" customWidth="1"/>
    <col min="6137" max="6140" width="11.85546875" style="119" customWidth="1"/>
    <col min="6141" max="6142" width="10.7109375" style="119" customWidth="1"/>
    <col min="6143" max="6143" width="12.5703125" style="119" bestFit="1" customWidth="1"/>
    <col min="6144" max="6145" width="11.42578125" style="119"/>
    <col min="6146" max="6146" width="13" style="119" bestFit="1" customWidth="1"/>
    <col min="6147" max="6391" width="11.42578125" style="119"/>
    <col min="6392" max="6392" width="36" style="119" customWidth="1"/>
    <col min="6393" max="6396" width="11.85546875" style="119" customWidth="1"/>
    <col min="6397" max="6398" width="10.7109375" style="119" customWidth="1"/>
    <col min="6399" max="6399" width="12.5703125" style="119" bestFit="1" customWidth="1"/>
    <col min="6400" max="6401" width="11.42578125" style="119"/>
    <col min="6402" max="6402" width="13" style="119" bestFit="1" customWidth="1"/>
    <col min="6403" max="6647" width="11.42578125" style="119"/>
    <col min="6648" max="6648" width="36" style="119" customWidth="1"/>
    <col min="6649" max="6652" width="11.85546875" style="119" customWidth="1"/>
    <col min="6653" max="6654" width="10.7109375" style="119" customWidth="1"/>
    <col min="6655" max="6655" width="12.5703125" style="119" bestFit="1" customWidth="1"/>
    <col min="6656" max="6657" width="11.42578125" style="119"/>
    <col min="6658" max="6658" width="13" style="119" bestFit="1" customWidth="1"/>
    <col min="6659" max="6903" width="11.42578125" style="119"/>
    <col min="6904" max="6904" width="36" style="119" customWidth="1"/>
    <col min="6905" max="6908" width="11.85546875" style="119" customWidth="1"/>
    <col min="6909" max="6910" width="10.7109375" style="119" customWidth="1"/>
    <col min="6911" max="6911" width="12.5703125" style="119" bestFit="1" customWidth="1"/>
    <col min="6912" max="6913" width="11.42578125" style="119"/>
    <col min="6914" max="6914" width="13" style="119" bestFit="1" customWidth="1"/>
    <col min="6915" max="7159" width="11.42578125" style="119"/>
    <col min="7160" max="7160" width="36" style="119" customWidth="1"/>
    <col min="7161" max="7164" width="11.85546875" style="119" customWidth="1"/>
    <col min="7165" max="7166" width="10.7109375" style="119" customWidth="1"/>
    <col min="7167" max="7167" width="12.5703125" style="119" bestFit="1" customWidth="1"/>
    <col min="7168" max="7169" width="11.42578125" style="119"/>
    <col min="7170" max="7170" width="13" style="119" bestFit="1" customWidth="1"/>
    <col min="7171" max="7415" width="11.42578125" style="119"/>
    <col min="7416" max="7416" width="36" style="119" customWidth="1"/>
    <col min="7417" max="7420" width="11.85546875" style="119" customWidth="1"/>
    <col min="7421" max="7422" width="10.7109375" style="119" customWidth="1"/>
    <col min="7423" max="7423" width="12.5703125" style="119" bestFit="1" customWidth="1"/>
    <col min="7424" max="7425" width="11.42578125" style="119"/>
    <col min="7426" max="7426" width="13" style="119" bestFit="1" customWidth="1"/>
    <col min="7427" max="7671" width="11.42578125" style="119"/>
    <col min="7672" max="7672" width="36" style="119" customWidth="1"/>
    <col min="7673" max="7676" width="11.85546875" style="119" customWidth="1"/>
    <col min="7677" max="7678" width="10.7109375" style="119" customWidth="1"/>
    <col min="7679" max="7679" width="12.5703125" style="119" bestFit="1" customWidth="1"/>
    <col min="7680" max="7681" width="11.42578125" style="119"/>
    <col min="7682" max="7682" width="13" style="119" bestFit="1" customWidth="1"/>
    <col min="7683" max="7927" width="11.42578125" style="119"/>
    <col min="7928" max="7928" width="36" style="119" customWidth="1"/>
    <col min="7929" max="7932" width="11.85546875" style="119" customWidth="1"/>
    <col min="7933" max="7934" width="10.7109375" style="119" customWidth="1"/>
    <col min="7935" max="7935" width="12.5703125" style="119" bestFit="1" customWidth="1"/>
    <col min="7936" max="7937" width="11.42578125" style="119"/>
    <col min="7938" max="7938" width="13" style="119" bestFit="1" customWidth="1"/>
    <col min="7939" max="8183" width="11.42578125" style="119"/>
    <col min="8184" max="8184" width="36" style="119" customWidth="1"/>
    <col min="8185" max="8188" width="11.85546875" style="119" customWidth="1"/>
    <col min="8189" max="8190" width="10.7109375" style="119" customWidth="1"/>
    <col min="8191" max="8191" width="12.5703125" style="119" bestFit="1" customWidth="1"/>
    <col min="8192" max="8193" width="11.42578125" style="119"/>
    <col min="8194" max="8194" width="13" style="119" bestFit="1" customWidth="1"/>
    <col min="8195" max="8439" width="11.42578125" style="119"/>
    <col min="8440" max="8440" width="36" style="119" customWidth="1"/>
    <col min="8441" max="8444" width="11.85546875" style="119" customWidth="1"/>
    <col min="8445" max="8446" width="10.7109375" style="119" customWidth="1"/>
    <col min="8447" max="8447" width="12.5703125" style="119" bestFit="1" customWidth="1"/>
    <col min="8448" max="8449" width="11.42578125" style="119"/>
    <col min="8450" max="8450" width="13" style="119" bestFit="1" customWidth="1"/>
    <col min="8451" max="8695" width="11.42578125" style="119"/>
    <col min="8696" max="8696" width="36" style="119" customWidth="1"/>
    <col min="8697" max="8700" width="11.85546875" style="119" customWidth="1"/>
    <col min="8701" max="8702" width="10.7109375" style="119" customWidth="1"/>
    <col min="8703" max="8703" width="12.5703125" style="119" bestFit="1" customWidth="1"/>
    <col min="8704" max="8705" width="11.42578125" style="119"/>
    <col min="8706" max="8706" width="13" style="119" bestFit="1" customWidth="1"/>
    <col min="8707" max="8951" width="11.42578125" style="119"/>
    <col min="8952" max="8952" width="36" style="119" customWidth="1"/>
    <col min="8953" max="8956" width="11.85546875" style="119" customWidth="1"/>
    <col min="8957" max="8958" width="10.7109375" style="119" customWidth="1"/>
    <col min="8959" max="8959" width="12.5703125" style="119" bestFit="1" customWidth="1"/>
    <col min="8960" max="8961" width="11.42578125" style="119"/>
    <col min="8962" max="8962" width="13" style="119" bestFit="1" customWidth="1"/>
    <col min="8963" max="9207" width="11.42578125" style="119"/>
    <col min="9208" max="9208" width="36" style="119" customWidth="1"/>
    <col min="9209" max="9212" width="11.85546875" style="119" customWidth="1"/>
    <col min="9213" max="9214" width="10.7109375" style="119" customWidth="1"/>
    <col min="9215" max="9215" width="12.5703125" style="119" bestFit="1" customWidth="1"/>
    <col min="9216" max="9217" width="11.42578125" style="119"/>
    <col min="9218" max="9218" width="13" style="119" bestFit="1" customWidth="1"/>
    <col min="9219" max="9463" width="11.42578125" style="119"/>
    <col min="9464" max="9464" width="36" style="119" customWidth="1"/>
    <col min="9465" max="9468" width="11.85546875" style="119" customWidth="1"/>
    <col min="9469" max="9470" width="10.7109375" style="119" customWidth="1"/>
    <col min="9471" max="9471" width="12.5703125" style="119" bestFit="1" customWidth="1"/>
    <col min="9472" max="9473" width="11.42578125" style="119"/>
    <col min="9474" max="9474" width="13" style="119" bestFit="1" customWidth="1"/>
    <col min="9475" max="9719" width="11.42578125" style="119"/>
    <col min="9720" max="9720" width="36" style="119" customWidth="1"/>
    <col min="9721" max="9724" width="11.85546875" style="119" customWidth="1"/>
    <col min="9725" max="9726" width="10.7109375" style="119" customWidth="1"/>
    <col min="9727" max="9727" width="12.5703125" style="119" bestFit="1" customWidth="1"/>
    <col min="9728" max="9729" width="11.42578125" style="119"/>
    <col min="9730" max="9730" width="13" style="119" bestFit="1" customWidth="1"/>
    <col min="9731" max="9975" width="11.42578125" style="119"/>
    <col min="9976" max="9976" width="36" style="119" customWidth="1"/>
    <col min="9977" max="9980" width="11.85546875" style="119" customWidth="1"/>
    <col min="9981" max="9982" width="10.7109375" style="119" customWidth="1"/>
    <col min="9983" max="9983" width="12.5703125" style="119" bestFit="1" customWidth="1"/>
    <col min="9984" max="9985" width="11.42578125" style="119"/>
    <col min="9986" max="9986" width="13" style="119" bestFit="1" customWidth="1"/>
    <col min="9987" max="10231" width="11.42578125" style="119"/>
    <col min="10232" max="10232" width="36" style="119" customWidth="1"/>
    <col min="10233" max="10236" width="11.85546875" style="119" customWidth="1"/>
    <col min="10237" max="10238" width="10.7109375" style="119" customWidth="1"/>
    <col min="10239" max="10239" width="12.5703125" style="119" bestFit="1" customWidth="1"/>
    <col min="10240" max="10241" width="11.42578125" style="119"/>
    <col min="10242" max="10242" width="13" style="119" bestFit="1" customWidth="1"/>
    <col min="10243" max="10487" width="11.42578125" style="119"/>
    <col min="10488" max="10488" width="36" style="119" customWidth="1"/>
    <col min="10489" max="10492" width="11.85546875" style="119" customWidth="1"/>
    <col min="10493" max="10494" width="10.7109375" style="119" customWidth="1"/>
    <col min="10495" max="10495" width="12.5703125" style="119" bestFit="1" customWidth="1"/>
    <col min="10496" max="10497" width="11.42578125" style="119"/>
    <col min="10498" max="10498" width="13" style="119" bestFit="1" customWidth="1"/>
    <col min="10499" max="10743" width="11.42578125" style="119"/>
    <col min="10744" max="10744" width="36" style="119" customWidth="1"/>
    <col min="10745" max="10748" width="11.85546875" style="119" customWidth="1"/>
    <col min="10749" max="10750" width="10.7109375" style="119" customWidth="1"/>
    <col min="10751" max="10751" width="12.5703125" style="119" bestFit="1" customWidth="1"/>
    <col min="10752" max="10753" width="11.42578125" style="119"/>
    <col min="10754" max="10754" width="13" style="119" bestFit="1" customWidth="1"/>
    <col min="10755" max="10999" width="11.42578125" style="119"/>
    <col min="11000" max="11000" width="36" style="119" customWidth="1"/>
    <col min="11001" max="11004" width="11.85546875" style="119" customWidth="1"/>
    <col min="11005" max="11006" width="10.7109375" style="119" customWidth="1"/>
    <col min="11007" max="11007" width="12.5703125" style="119" bestFit="1" customWidth="1"/>
    <col min="11008" max="11009" width="11.42578125" style="119"/>
    <col min="11010" max="11010" width="13" style="119" bestFit="1" customWidth="1"/>
    <col min="11011" max="11255" width="11.42578125" style="119"/>
    <col min="11256" max="11256" width="36" style="119" customWidth="1"/>
    <col min="11257" max="11260" width="11.85546875" style="119" customWidth="1"/>
    <col min="11261" max="11262" width="10.7109375" style="119" customWidth="1"/>
    <col min="11263" max="11263" width="12.5703125" style="119" bestFit="1" customWidth="1"/>
    <col min="11264" max="11265" width="11.42578125" style="119"/>
    <col min="11266" max="11266" width="13" style="119" bestFit="1" customWidth="1"/>
    <col min="11267" max="11511" width="11.42578125" style="119"/>
    <col min="11512" max="11512" width="36" style="119" customWidth="1"/>
    <col min="11513" max="11516" width="11.85546875" style="119" customWidth="1"/>
    <col min="11517" max="11518" width="10.7109375" style="119" customWidth="1"/>
    <col min="11519" max="11519" width="12.5703125" style="119" bestFit="1" customWidth="1"/>
    <col min="11520" max="11521" width="11.42578125" style="119"/>
    <col min="11522" max="11522" width="13" style="119" bestFit="1" customWidth="1"/>
    <col min="11523" max="11767" width="11.42578125" style="119"/>
    <col min="11768" max="11768" width="36" style="119" customWidth="1"/>
    <col min="11769" max="11772" width="11.85546875" style="119" customWidth="1"/>
    <col min="11773" max="11774" width="10.7109375" style="119" customWidth="1"/>
    <col min="11775" max="11775" width="12.5703125" style="119" bestFit="1" customWidth="1"/>
    <col min="11776" max="11777" width="11.42578125" style="119"/>
    <col min="11778" max="11778" width="13" style="119" bestFit="1" customWidth="1"/>
    <col min="11779" max="12023" width="11.42578125" style="119"/>
    <col min="12024" max="12024" width="36" style="119" customWidth="1"/>
    <col min="12025" max="12028" width="11.85546875" style="119" customWidth="1"/>
    <col min="12029" max="12030" width="10.7109375" style="119" customWidth="1"/>
    <col min="12031" max="12031" width="12.5703125" style="119" bestFit="1" customWidth="1"/>
    <col min="12032" max="12033" width="11.42578125" style="119"/>
    <col min="12034" max="12034" width="13" style="119" bestFit="1" customWidth="1"/>
    <col min="12035" max="12279" width="11.42578125" style="119"/>
    <col min="12280" max="12280" width="36" style="119" customWidth="1"/>
    <col min="12281" max="12284" width="11.85546875" style="119" customWidth="1"/>
    <col min="12285" max="12286" width="10.7109375" style="119" customWidth="1"/>
    <col min="12287" max="12287" width="12.5703125" style="119" bestFit="1" customWidth="1"/>
    <col min="12288" max="12289" width="11.42578125" style="119"/>
    <col min="12290" max="12290" width="13" style="119" bestFit="1" customWidth="1"/>
    <col min="12291" max="12535" width="11.42578125" style="119"/>
    <col min="12536" max="12536" width="36" style="119" customWidth="1"/>
    <col min="12537" max="12540" width="11.85546875" style="119" customWidth="1"/>
    <col min="12541" max="12542" width="10.7109375" style="119" customWidth="1"/>
    <col min="12543" max="12543" width="12.5703125" style="119" bestFit="1" customWidth="1"/>
    <col min="12544" max="12545" width="11.42578125" style="119"/>
    <col min="12546" max="12546" width="13" style="119" bestFit="1" customWidth="1"/>
    <col min="12547" max="12791" width="11.42578125" style="119"/>
    <col min="12792" max="12792" width="36" style="119" customWidth="1"/>
    <col min="12793" max="12796" width="11.85546875" style="119" customWidth="1"/>
    <col min="12797" max="12798" width="10.7109375" style="119" customWidth="1"/>
    <col min="12799" max="12799" width="12.5703125" style="119" bestFit="1" customWidth="1"/>
    <col min="12800" max="12801" width="11.42578125" style="119"/>
    <col min="12802" max="12802" width="13" style="119" bestFit="1" customWidth="1"/>
    <col min="12803" max="13047" width="11.42578125" style="119"/>
    <col min="13048" max="13048" width="36" style="119" customWidth="1"/>
    <col min="13049" max="13052" width="11.85546875" style="119" customWidth="1"/>
    <col min="13053" max="13054" width="10.7109375" style="119" customWidth="1"/>
    <col min="13055" max="13055" width="12.5703125" style="119" bestFit="1" customWidth="1"/>
    <col min="13056" max="13057" width="11.42578125" style="119"/>
    <col min="13058" max="13058" width="13" style="119" bestFit="1" customWidth="1"/>
    <col min="13059" max="13303" width="11.42578125" style="119"/>
    <col min="13304" max="13304" width="36" style="119" customWidth="1"/>
    <col min="13305" max="13308" width="11.85546875" style="119" customWidth="1"/>
    <col min="13309" max="13310" width="10.7109375" style="119" customWidth="1"/>
    <col min="13311" max="13311" width="12.5703125" style="119" bestFit="1" customWidth="1"/>
    <col min="13312" max="13313" width="11.42578125" style="119"/>
    <col min="13314" max="13314" width="13" style="119" bestFit="1" customWidth="1"/>
    <col min="13315" max="13559" width="11.42578125" style="119"/>
    <col min="13560" max="13560" width="36" style="119" customWidth="1"/>
    <col min="13561" max="13564" width="11.85546875" style="119" customWidth="1"/>
    <col min="13565" max="13566" width="10.7109375" style="119" customWidth="1"/>
    <col min="13567" max="13567" width="12.5703125" style="119" bestFit="1" customWidth="1"/>
    <col min="13568" max="13569" width="11.42578125" style="119"/>
    <col min="13570" max="13570" width="13" style="119" bestFit="1" customWidth="1"/>
    <col min="13571" max="13815" width="11.42578125" style="119"/>
    <col min="13816" max="13816" width="36" style="119" customWidth="1"/>
    <col min="13817" max="13820" width="11.85546875" style="119" customWidth="1"/>
    <col min="13821" max="13822" width="10.7109375" style="119" customWidth="1"/>
    <col min="13823" max="13823" width="12.5703125" style="119" bestFit="1" customWidth="1"/>
    <col min="13824" max="13825" width="11.42578125" style="119"/>
    <col min="13826" max="13826" width="13" style="119" bestFit="1" customWidth="1"/>
    <col min="13827" max="14071" width="11.42578125" style="119"/>
    <col min="14072" max="14072" width="36" style="119" customWidth="1"/>
    <col min="14073" max="14076" width="11.85546875" style="119" customWidth="1"/>
    <col min="14077" max="14078" width="10.7109375" style="119" customWidth="1"/>
    <col min="14079" max="14079" width="12.5703125" style="119" bestFit="1" customWidth="1"/>
    <col min="14080" max="14081" width="11.42578125" style="119"/>
    <col min="14082" max="14082" width="13" style="119" bestFit="1" customWidth="1"/>
    <col min="14083" max="14327" width="11.42578125" style="119"/>
    <col min="14328" max="14328" width="36" style="119" customWidth="1"/>
    <col min="14329" max="14332" width="11.85546875" style="119" customWidth="1"/>
    <col min="14333" max="14334" width="10.7109375" style="119" customWidth="1"/>
    <col min="14335" max="14335" width="12.5703125" style="119" bestFit="1" customWidth="1"/>
    <col min="14336" max="14337" width="11.42578125" style="119"/>
    <col min="14338" max="14338" width="13" style="119" bestFit="1" customWidth="1"/>
    <col min="14339" max="14583" width="11.42578125" style="119"/>
    <col min="14584" max="14584" width="36" style="119" customWidth="1"/>
    <col min="14585" max="14588" width="11.85546875" style="119" customWidth="1"/>
    <col min="14589" max="14590" width="10.7109375" style="119" customWidth="1"/>
    <col min="14591" max="14591" width="12.5703125" style="119" bestFit="1" customWidth="1"/>
    <col min="14592" max="14593" width="11.42578125" style="119"/>
    <col min="14594" max="14594" width="13" style="119" bestFit="1" customWidth="1"/>
    <col min="14595" max="14839" width="11.42578125" style="119"/>
    <col min="14840" max="14840" width="36" style="119" customWidth="1"/>
    <col min="14841" max="14844" width="11.85546875" style="119" customWidth="1"/>
    <col min="14845" max="14846" width="10.7109375" style="119" customWidth="1"/>
    <col min="14847" max="14847" width="12.5703125" style="119" bestFit="1" customWidth="1"/>
    <col min="14848" max="14849" width="11.42578125" style="119"/>
    <col min="14850" max="14850" width="13" style="119" bestFit="1" customWidth="1"/>
    <col min="14851" max="15095" width="11.42578125" style="119"/>
    <col min="15096" max="15096" width="36" style="119" customWidth="1"/>
    <col min="15097" max="15100" width="11.85546875" style="119" customWidth="1"/>
    <col min="15101" max="15102" width="10.7109375" style="119" customWidth="1"/>
    <col min="15103" max="15103" width="12.5703125" style="119" bestFit="1" customWidth="1"/>
    <col min="15104" max="15105" width="11.42578125" style="119"/>
    <col min="15106" max="15106" width="13" style="119" bestFit="1" customWidth="1"/>
    <col min="15107" max="15351" width="11.42578125" style="119"/>
    <col min="15352" max="15352" width="36" style="119" customWidth="1"/>
    <col min="15353" max="15356" width="11.85546875" style="119" customWidth="1"/>
    <col min="15357" max="15358" width="10.7109375" style="119" customWidth="1"/>
    <col min="15359" max="15359" width="12.5703125" style="119" bestFit="1" customWidth="1"/>
    <col min="15360" max="15361" width="11.42578125" style="119"/>
    <col min="15362" max="15362" width="13" style="119" bestFit="1" customWidth="1"/>
    <col min="15363" max="15607" width="11.42578125" style="119"/>
    <col min="15608" max="15608" width="36" style="119" customWidth="1"/>
    <col min="15609" max="15612" width="11.85546875" style="119" customWidth="1"/>
    <col min="15613" max="15614" width="10.7109375" style="119" customWidth="1"/>
    <col min="15615" max="15615" width="12.5703125" style="119" bestFit="1" customWidth="1"/>
    <col min="15616" max="15617" width="11.42578125" style="119"/>
    <col min="15618" max="15618" width="13" style="119" bestFit="1" customWidth="1"/>
    <col min="15619" max="15863" width="11.42578125" style="119"/>
    <col min="15864" max="15864" width="36" style="119" customWidth="1"/>
    <col min="15865" max="15868" width="11.85546875" style="119" customWidth="1"/>
    <col min="15869" max="15870" width="10.7109375" style="119" customWidth="1"/>
    <col min="15871" max="15871" width="12.5703125" style="119" bestFit="1" customWidth="1"/>
    <col min="15872" max="15873" width="11.42578125" style="119"/>
    <col min="15874" max="15874" width="13" style="119" bestFit="1" customWidth="1"/>
    <col min="15875" max="16119" width="11.42578125" style="119"/>
    <col min="16120" max="16120" width="36" style="119" customWidth="1"/>
    <col min="16121" max="16124" width="11.85546875" style="119" customWidth="1"/>
    <col min="16125" max="16126" width="10.7109375" style="119" customWidth="1"/>
    <col min="16127" max="16127" width="12.5703125" style="119" bestFit="1" customWidth="1"/>
    <col min="16128" max="16129" width="11.42578125" style="119"/>
    <col min="16130" max="16130" width="13" style="119" bestFit="1" customWidth="1"/>
    <col min="16131" max="16384" width="11.42578125" style="119"/>
  </cols>
  <sheetData>
    <row r="2" spans="1:5" ht="18" customHeight="1">
      <c r="A2" s="118" t="s">
        <v>1062</v>
      </c>
      <c r="B2" s="118"/>
      <c r="C2" s="118"/>
      <c r="D2" s="118"/>
      <c r="E2" s="118"/>
    </row>
    <row r="3" spans="1:5" ht="18" customHeight="1">
      <c r="A3" s="140" t="s">
        <v>1063</v>
      </c>
      <c r="B3" s="140"/>
      <c r="C3" s="140"/>
      <c r="D3" s="140"/>
      <c r="E3" s="140"/>
    </row>
    <row r="4" spans="1:5" ht="18" customHeight="1">
      <c r="A4" s="140" t="s">
        <v>1064</v>
      </c>
      <c r="B4" s="140"/>
      <c r="C4" s="140"/>
      <c r="D4" s="140"/>
      <c r="E4" s="140"/>
    </row>
    <row r="5" spans="1:5" ht="8.25" customHeight="1">
      <c r="A5" s="319"/>
      <c r="B5" s="319"/>
      <c r="C5" s="319"/>
      <c r="D5" s="319"/>
      <c r="E5" s="319"/>
    </row>
    <row r="6" spans="1:5" s="121" customFormat="1" ht="16.5" customHeight="1">
      <c r="A6" s="502" t="s">
        <v>1020</v>
      </c>
      <c r="B6" s="504" t="s">
        <v>34</v>
      </c>
      <c r="C6" s="493" t="s">
        <v>929</v>
      </c>
      <c r="D6" s="493"/>
      <c r="E6" s="493"/>
    </row>
    <row r="7" spans="1:5" s="121" customFormat="1" ht="21.75" customHeight="1">
      <c r="A7" s="503"/>
      <c r="B7" s="505"/>
      <c r="C7" s="353" t="s">
        <v>940</v>
      </c>
      <c r="D7" s="353" t="s">
        <v>942</v>
      </c>
      <c r="E7" s="353" t="s">
        <v>943</v>
      </c>
    </row>
    <row r="8" spans="1:5" ht="10.5" customHeight="1">
      <c r="A8" s="354"/>
      <c r="B8" s="382"/>
      <c r="C8" s="382"/>
      <c r="D8" s="382"/>
      <c r="E8" s="382"/>
    </row>
    <row r="9" spans="1:5" ht="18" customHeight="1">
      <c r="A9" s="383" t="s">
        <v>34</v>
      </c>
      <c r="B9" s="384">
        <f>SUM(C9:E9)</f>
        <v>11732</v>
      </c>
      <c r="C9" s="384">
        <f t="shared" ref="C9:E9" si="0">SUM(C11:C33)</f>
        <v>4287</v>
      </c>
      <c r="D9" s="384">
        <f t="shared" si="0"/>
        <v>3530</v>
      </c>
      <c r="E9" s="384">
        <f t="shared" si="0"/>
        <v>3915</v>
      </c>
    </row>
    <row r="10" spans="1:5" ht="8.25" customHeight="1">
      <c r="A10" s="306"/>
      <c r="B10" s="385"/>
      <c r="C10" s="306"/>
      <c r="D10" s="306"/>
      <c r="E10" s="126"/>
    </row>
    <row r="11" spans="1:5" ht="17.25" customHeight="1">
      <c r="A11" s="386" t="s">
        <v>1065</v>
      </c>
      <c r="B11" s="358">
        <f t="shared" ref="B11:B33" si="1">SUM(C11:E11)</f>
        <v>77</v>
      </c>
      <c r="C11" s="358">
        <v>19</v>
      </c>
      <c r="D11" s="358">
        <v>33</v>
      </c>
      <c r="E11" s="358">
        <v>25</v>
      </c>
    </row>
    <row r="12" spans="1:5" ht="17.25" customHeight="1">
      <c r="A12" s="386" t="s">
        <v>1066</v>
      </c>
      <c r="B12" s="358">
        <f t="shared" si="1"/>
        <v>93</v>
      </c>
      <c r="C12" s="358">
        <v>30</v>
      </c>
      <c r="D12" s="358">
        <v>34</v>
      </c>
      <c r="E12" s="358">
        <v>29</v>
      </c>
    </row>
    <row r="13" spans="1:5" ht="17.25" customHeight="1">
      <c r="A13" s="386" t="s">
        <v>1067</v>
      </c>
      <c r="B13" s="358">
        <f t="shared" si="1"/>
        <v>0</v>
      </c>
      <c r="C13" s="358">
        <v>0</v>
      </c>
      <c r="D13" s="358">
        <v>0</v>
      </c>
      <c r="E13" s="358">
        <v>0</v>
      </c>
    </row>
    <row r="14" spans="1:5" ht="17.25" customHeight="1">
      <c r="A14" s="386" t="s">
        <v>1068</v>
      </c>
      <c r="B14" s="358">
        <f t="shared" si="1"/>
        <v>17</v>
      </c>
      <c r="C14" s="358">
        <v>7</v>
      </c>
      <c r="D14" s="358">
        <v>6</v>
      </c>
      <c r="E14" s="358">
        <v>4</v>
      </c>
    </row>
    <row r="15" spans="1:5" ht="17.25" customHeight="1">
      <c r="A15" s="386" t="s">
        <v>1069</v>
      </c>
      <c r="B15" s="358">
        <f t="shared" si="1"/>
        <v>3</v>
      </c>
      <c r="C15" s="358">
        <v>1</v>
      </c>
      <c r="D15" s="358">
        <v>1</v>
      </c>
      <c r="E15" s="358">
        <v>1</v>
      </c>
    </row>
    <row r="16" spans="1:5" ht="17.25" customHeight="1">
      <c r="A16" s="386" t="s">
        <v>1070</v>
      </c>
      <c r="B16" s="358">
        <f t="shared" si="1"/>
        <v>74</v>
      </c>
      <c r="C16" s="358">
        <v>29</v>
      </c>
      <c r="D16" s="358">
        <v>21</v>
      </c>
      <c r="E16" s="358">
        <v>24</v>
      </c>
    </row>
    <row r="17" spans="1:5" ht="17.25" customHeight="1">
      <c r="A17" s="387" t="s">
        <v>1071</v>
      </c>
      <c r="B17" s="357">
        <f t="shared" si="1"/>
        <v>3197</v>
      </c>
      <c r="C17" s="357">
        <v>1269</v>
      </c>
      <c r="D17" s="357">
        <v>849</v>
      </c>
      <c r="E17" s="357">
        <v>1079</v>
      </c>
    </row>
    <row r="18" spans="1:5" ht="17.25" customHeight="1">
      <c r="A18" s="386" t="s">
        <v>1072</v>
      </c>
      <c r="B18" s="358">
        <f t="shared" si="1"/>
        <v>13</v>
      </c>
      <c r="C18" s="358">
        <v>6</v>
      </c>
      <c r="D18" s="358">
        <v>1</v>
      </c>
      <c r="E18" s="358">
        <v>6</v>
      </c>
    </row>
    <row r="19" spans="1:5" ht="17.25" customHeight="1">
      <c r="A19" s="386" t="s">
        <v>1073</v>
      </c>
      <c r="B19" s="358">
        <f t="shared" si="1"/>
        <v>0</v>
      </c>
      <c r="C19" s="358">
        <v>0</v>
      </c>
      <c r="D19" s="358">
        <v>0</v>
      </c>
      <c r="E19" s="358">
        <v>0</v>
      </c>
    </row>
    <row r="20" spans="1:5" ht="17.25" customHeight="1">
      <c r="A20" s="386" t="s">
        <v>1074</v>
      </c>
      <c r="B20" s="358">
        <f t="shared" si="1"/>
        <v>21</v>
      </c>
      <c r="C20" s="358">
        <v>9</v>
      </c>
      <c r="D20" s="358">
        <v>8</v>
      </c>
      <c r="E20" s="358">
        <v>4</v>
      </c>
    </row>
    <row r="21" spans="1:5" ht="17.25" customHeight="1">
      <c r="A21" s="386" t="s">
        <v>1075</v>
      </c>
      <c r="B21" s="358">
        <f t="shared" si="1"/>
        <v>26</v>
      </c>
      <c r="C21" s="358">
        <v>8</v>
      </c>
      <c r="D21" s="358">
        <v>7</v>
      </c>
      <c r="E21" s="358">
        <v>11</v>
      </c>
    </row>
    <row r="22" spans="1:5" ht="17.25" customHeight="1">
      <c r="A22" s="386" t="s">
        <v>1076</v>
      </c>
      <c r="B22" s="358">
        <f t="shared" si="1"/>
        <v>0</v>
      </c>
      <c r="C22" s="358">
        <v>0</v>
      </c>
      <c r="D22" s="358">
        <v>0</v>
      </c>
      <c r="E22" s="358">
        <v>0</v>
      </c>
    </row>
    <row r="23" spans="1:5" ht="17.25" customHeight="1">
      <c r="A23" s="386" t="s">
        <v>1077</v>
      </c>
      <c r="B23" s="358">
        <f t="shared" si="1"/>
        <v>52</v>
      </c>
      <c r="C23" s="358">
        <v>26</v>
      </c>
      <c r="D23" s="358">
        <v>15</v>
      </c>
      <c r="E23" s="358">
        <v>11</v>
      </c>
    </row>
    <row r="24" spans="1:5" ht="17.25" customHeight="1">
      <c r="A24" s="386" t="s">
        <v>1078</v>
      </c>
      <c r="B24" s="358">
        <f t="shared" si="1"/>
        <v>0</v>
      </c>
      <c r="C24" s="358">
        <v>0</v>
      </c>
      <c r="D24" s="358">
        <v>0</v>
      </c>
      <c r="E24" s="358">
        <v>0</v>
      </c>
    </row>
    <row r="25" spans="1:5" ht="17.25" customHeight="1">
      <c r="A25" s="386" t="s">
        <v>1079</v>
      </c>
      <c r="B25" s="358">
        <f t="shared" si="1"/>
        <v>28</v>
      </c>
      <c r="C25" s="358">
        <v>13</v>
      </c>
      <c r="D25" s="358">
        <v>7</v>
      </c>
      <c r="E25" s="358">
        <v>8</v>
      </c>
    </row>
    <row r="26" spans="1:5" ht="17.25" customHeight="1">
      <c r="A26" s="386" t="s">
        <v>1080</v>
      </c>
      <c r="B26" s="358">
        <f t="shared" si="1"/>
        <v>2209</v>
      </c>
      <c r="C26" s="358">
        <v>804</v>
      </c>
      <c r="D26" s="358">
        <v>663</v>
      </c>
      <c r="E26" s="358">
        <v>742</v>
      </c>
    </row>
    <row r="27" spans="1:5" ht="17.25" customHeight="1">
      <c r="A27" s="386" t="s">
        <v>1081</v>
      </c>
      <c r="B27" s="358">
        <f t="shared" si="1"/>
        <v>96</v>
      </c>
      <c r="C27" s="358">
        <v>37</v>
      </c>
      <c r="D27" s="358">
        <v>24</v>
      </c>
      <c r="E27" s="358">
        <v>35</v>
      </c>
    </row>
    <row r="28" spans="1:5" ht="17.25" customHeight="1">
      <c r="A28" s="386" t="s">
        <v>1082</v>
      </c>
      <c r="B28" s="358">
        <f t="shared" si="1"/>
        <v>1</v>
      </c>
      <c r="C28" s="358">
        <v>0</v>
      </c>
      <c r="D28" s="358">
        <v>0</v>
      </c>
      <c r="E28" s="358">
        <v>1</v>
      </c>
    </row>
    <row r="29" spans="1:5" ht="17.25" customHeight="1">
      <c r="A29" s="386" t="s">
        <v>1083</v>
      </c>
      <c r="B29" s="358">
        <f t="shared" si="1"/>
        <v>3827</v>
      </c>
      <c r="C29" s="358">
        <v>1400</v>
      </c>
      <c r="D29" s="358">
        <v>1309</v>
      </c>
      <c r="E29" s="358">
        <v>1118</v>
      </c>
    </row>
    <row r="30" spans="1:5" ht="17.25" customHeight="1">
      <c r="A30" s="386" t="s">
        <v>1084</v>
      </c>
      <c r="B30" s="358">
        <f t="shared" si="1"/>
        <v>1</v>
      </c>
      <c r="C30" s="358">
        <v>1</v>
      </c>
      <c r="D30" s="358">
        <v>0</v>
      </c>
      <c r="E30" s="358">
        <v>0</v>
      </c>
    </row>
    <row r="31" spans="1:5" ht="17.25" customHeight="1">
      <c r="A31" s="386" t="s">
        <v>1085</v>
      </c>
      <c r="B31" s="358">
        <f t="shared" si="1"/>
        <v>6</v>
      </c>
      <c r="C31" s="358">
        <v>1</v>
      </c>
      <c r="D31" s="358">
        <v>4</v>
      </c>
      <c r="E31" s="358">
        <v>1</v>
      </c>
    </row>
    <row r="32" spans="1:5" ht="17.25" customHeight="1">
      <c r="A32" s="386" t="s">
        <v>1086</v>
      </c>
      <c r="B32" s="358">
        <f t="shared" si="1"/>
        <v>70</v>
      </c>
      <c r="C32" s="358">
        <v>33</v>
      </c>
      <c r="D32" s="358">
        <v>20</v>
      </c>
      <c r="E32" s="358">
        <v>17</v>
      </c>
    </row>
    <row r="33" spans="1:5" ht="17.25" customHeight="1">
      <c r="A33" s="386" t="s">
        <v>1087</v>
      </c>
      <c r="B33" s="358">
        <f t="shared" si="1"/>
        <v>1921</v>
      </c>
      <c r="C33" s="358">
        <v>594</v>
      </c>
      <c r="D33" s="358">
        <v>528</v>
      </c>
      <c r="E33" s="358">
        <v>799</v>
      </c>
    </row>
    <row r="34" spans="1:5" ht="8.25" customHeight="1">
      <c r="A34" s="135"/>
      <c r="B34" s="314"/>
      <c r="C34" s="314"/>
      <c r="D34" s="314"/>
      <c r="E34" s="314"/>
    </row>
    <row r="35" spans="1:5" ht="5.25" customHeight="1">
      <c r="B35" s="306"/>
      <c r="C35" s="306"/>
      <c r="D35" s="306"/>
      <c r="E35" s="306"/>
    </row>
    <row r="36" spans="1:5" ht="15.75" customHeight="1">
      <c r="A36" s="159" t="s">
        <v>1088</v>
      </c>
    </row>
    <row r="37" spans="1:5" ht="15.75" customHeight="1">
      <c r="A37" s="159" t="s">
        <v>1089</v>
      </c>
      <c r="B37" s="159"/>
      <c r="C37" s="159"/>
      <c r="D37" s="159"/>
      <c r="E37" s="159"/>
    </row>
    <row r="38" spans="1:5" ht="15.75" customHeight="1">
      <c r="A38" s="388" t="s">
        <v>1245</v>
      </c>
      <c r="B38" s="159"/>
      <c r="C38" s="159"/>
      <c r="D38" s="159"/>
      <c r="E38" s="159"/>
    </row>
    <row r="39" spans="1:5" ht="15.75" customHeight="1">
      <c r="A39" s="388" t="s">
        <v>1090</v>
      </c>
    </row>
    <row r="40" spans="1:5" ht="15.75" customHeight="1">
      <c r="A40" s="388" t="s">
        <v>1091</v>
      </c>
    </row>
    <row r="41" spans="1:5" ht="18" customHeight="1">
      <c r="A41" s="119" t="s">
        <v>1092</v>
      </c>
    </row>
  </sheetData>
  <mergeCells count="3">
    <mergeCell ref="A6:A7"/>
    <mergeCell ref="B6:B7"/>
    <mergeCell ref="C6:E6"/>
  </mergeCells>
  <printOptions horizontalCentered="1" verticalCentered="1"/>
  <pageMargins left="0.39370078740157483" right="0.39370078740157483" top="0.59055118110236227" bottom="0.59055118110236227" header="0" footer="0.19685039370078741"/>
  <pageSetup scale="71" firstPageNumber="26" orientation="landscape" useFirstPageNumber="1" horizontalDpi="120" verticalDpi="144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0147B-153A-4B17-AE64-0A7A285BB523}">
  <dimension ref="A1:Q28"/>
  <sheetViews>
    <sheetView showGridLines="0" zoomScaleNormal="100" workbookViewId="0">
      <selection activeCell="J17" sqref="J17"/>
    </sheetView>
  </sheetViews>
  <sheetFormatPr baseColWidth="10" defaultRowHeight="12.75"/>
  <cols>
    <col min="1" max="8" width="11.42578125" style="277"/>
    <col min="9" max="9" width="11.42578125" style="119"/>
    <col min="10" max="10" width="8" style="236" customWidth="1"/>
    <col min="11" max="11" width="11.28515625" style="236" bestFit="1" customWidth="1"/>
    <col min="12" max="12" width="9.85546875" style="236" customWidth="1"/>
    <col min="13" max="14" width="8" style="119" customWidth="1"/>
    <col min="15" max="17" width="11.42578125" style="261"/>
    <col min="18" max="265" width="11.42578125" style="277"/>
    <col min="266" max="266" width="8" style="277" customWidth="1"/>
    <col min="267" max="267" width="11.28515625" style="277" bestFit="1" customWidth="1"/>
    <col min="268" max="268" width="9.85546875" style="277" customWidth="1"/>
    <col min="269" max="270" width="8" style="277" customWidth="1"/>
    <col min="271" max="521" width="11.42578125" style="277"/>
    <col min="522" max="522" width="8" style="277" customWidth="1"/>
    <col min="523" max="523" width="11.28515625" style="277" bestFit="1" customWidth="1"/>
    <col min="524" max="524" width="9.85546875" style="277" customWidth="1"/>
    <col min="525" max="526" width="8" style="277" customWidth="1"/>
    <col min="527" max="777" width="11.42578125" style="277"/>
    <col min="778" max="778" width="8" style="277" customWidth="1"/>
    <col min="779" max="779" width="11.28515625" style="277" bestFit="1" customWidth="1"/>
    <col min="780" max="780" width="9.85546875" style="277" customWidth="1"/>
    <col min="781" max="782" width="8" style="277" customWidth="1"/>
    <col min="783" max="1033" width="11.42578125" style="277"/>
    <col min="1034" max="1034" width="8" style="277" customWidth="1"/>
    <col min="1035" max="1035" width="11.28515625" style="277" bestFit="1" customWidth="1"/>
    <col min="1036" max="1036" width="9.85546875" style="277" customWidth="1"/>
    <col min="1037" max="1038" width="8" style="277" customWidth="1"/>
    <col min="1039" max="1289" width="11.42578125" style="277"/>
    <col min="1290" max="1290" width="8" style="277" customWidth="1"/>
    <col min="1291" max="1291" width="11.28515625" style="277" bestFit="1" customWidth="1"/>
    <col min="1292" max="1292" width="9.85546875" style="277" customWidth="1"/>
    <col min="1293" max="1294" width="8" style="277" customWidth="1"/>
    <col min="1295" max="1545" width="11.42578125" style="277"/>
    <col min="1546" max="1546" width="8" style="277" customWidth="1"/>
    <col min="1547" max="1547" width="11.28515625" style="277" bestFit="1" customWidth="1"/>
    <col min="1548" max="1548" width="9.85546875" style="277" customWidth="1"/>
    <col min="1549" max="1550" width="8" style="277" customWidth="1"/>
    <col min="1551" max="1801" width="11.42578125" style="277"/>
    <col min="1802" max="1802" width="8" style="277" customWidth="1"/>
    <col min="1803" max="1803" width="11.28515625" style="277" bestFit="1" customWidth="1"/>
    <col min="1804" max="1804" width="9.85546875" style="277" customWidth="1"/>
    <col min="1805" max="1806" width="8" style="277" customWidth="1"/>
    <col min="1807" max="2057" width="11.42578125" style="277"/>
    <col min="2058" max="2058" width="8" style="277" customWidth="1"/>
    <col min="2059" max="2059" width="11.28515625" style="277" bestFit="1" customWidth="1"/>
    <col min="2060" max="2060" width="9.85546875" style="277" customWidth="1"/>
    <col min="2061" max="2062" width="8" style="277" customWidth="1"/>
    <col min="2063" max="2313" width="11.42578125" style="277"/>
    <col min="2314" max="2314" width="8" style="277" customWidth="1"/>
    <col min="2315" max="2315" width="11.28515625" style="277" bestFit="1" customWidth="1"/>
    <col min="2316" max="2316" width="9.85546875" style="277" customWidth="1"/>
    <col min="2317" max="2318" width="8" style="277" customWidth="1"/>
    <col min="2319" max="2569" width="11.42578125" style="277"/>
    <col min="2570" max="2570" width="8" style="277" customWidth="1"/>
    <col min="2571" max="2571" width="11.28515625" style="277" bestFit="1" customWidth="1"/>
    <col min="2572" max="2572" width="9.85546875" style="277" customWidth="1"/>
    <col min="2573" max="2574" width="8" style="277" customWidth="1"/>
    <col min="2575" max="2825" width="11.42578125" style="277"/>
    <col min="2826" max="2826" width="8" style="277" customWidth="1"/>
    <col min="2827" max="2827" width="11.28515625" style="277" bestFit="1" customWidth="1"/>
    <col min="2828" max="2828" width="9.85546875" style="277" customWidth="1"/>
    <col min="2829" max="2830" width="8" style="277" customWidth="1"/>
    <col min="2831" max="3081" width="11.42578125" style="277"/>
    <col min="3082" max="3082" width="8" style="277" customWidth="1"/>
    <col min="3083" max="3083" width="11.28515625" style="277" bestFit="1" customWidth="1"/>
    <col min="3084" max="3084" width="9.85546875" style="277" customWidth="1"/>
    <col min="3085" max="3086" width="8" style="277" customWidth="1"/>
    <col min="3087" max="3337" width="11.42578125" style="277"/>
    <col min="3338" max="3338" width="8" style="277" customWidth="1"/>
    <col min="3339" max="3339" width="11.28515625" style="277" bestFit="1" customWidth="1"/>
    <col min="3340" max="3340" width="9.85546875" style="277" customWidth="1"/>
    <col min="3341" max="3342" width="8" style="277" customWidth="1"/>
    <col min="3343" max="3593" width="11.42578125" style="277"/>
    <col min="3594" max="3594" width="8" style="277" customWidth="1"/>
    <col min="3595" max="3595" width="11.28515625" style="277" bestFit="1" customWidth="1"/>
    <col min="3596" max="3596" width="9.85546875" style="277" customWidth="1"/>
    <col min="3597" max="3598" width="8" style="277" customWidth="1"/>
    <col min="3599" max="3849" width="11.42578125" style="277"/>
    <col min="3850" max="3850" width="8" style="277" customWidth="1"/>
    <col min="3851" max="3851" width="11.28515625" style="277" bestFit="1" customWidth="1"/>
    <col min="3852" max="3852" width="9.85546875" style="277" customWidth="1"/>
    <col min="3853" max="3854" width="8" style="277" customWidth="1"/>
    <col min="3855" max="4105" width="11.42578125" style="277"/>
    <col min="4106" max="4106" width="8" style="277" customWidth="1"/>
    <col min="4107" max="4107" width="11.28515625" style="277" bestFit="1" customWidth="1"/>
    <col min="4108" max="4108" width="9.85546875" style="277" customWidth="1"/>
    <col min="4109" max="4110" width="8" style="277" customWidth="1"/>
    <col min="4111" max="4361" width="11.42578125" style="277"/>
    <col min="4362" max="4362" width="8" style="277" customWidth="1"/>
    <col min="4363" max="4363" width="11.28515625" style="277" bestFit="1" customWidth="1"/>
    <col min="4364" max="4364" width="9.85546875" style="277" customWidth="1"/>
    <col min="4365" max="4366" width="8" style="277" customWidth="1"/>
    <col min="4367" max="4617" width="11.42578125" style="277"/>
    <col min="4618" max="4618" width="8" style="277" customWidth="1"/>
    <col min="4619" max="4619" width="11.28515625" style="277" bestFit="1" customWidth="1"/>
    <col min="4620" max="4620" width="9.85546875" style="277" customWidth="1"/>
    <col min="4621" max="4622" width="8" style="277" customWidth="1"/>
    <col min="4623" max="4873" width="11.42578125" style="277"/>
    <col min="4874" max="4874" width="8" style="277" customWidth="1"/>
    <col min="4875" max="4875" width="11.28515625" style="277" bestFit="1" customWidth="1"/>
    <col min="4876" max="4876" width="9.85546875" style="277" customWidth="1"/>
    <col min="4877" max="4878" width="8" style="277" customWidth="1"/>
    <col min="4879" max="5129" width="11.42578125" style="277"/>
    <col min="5130" max="5130" width="8" style="277" customWidth="1"/>
    <col min="5131" max="5131" width="11.28515625" style="277" bestFit="1" customWidth="1"/>
    <col min="5132" max="5132" width="9.85546875" style="277" customWidth="1"/>
    <col min="5133" max="5134" width="8" style="277" customWidth="1"/>
    <col min="5135" max="5385" width="11.42578125" style="277"/>
    <col min="5386" max="5386" width="8" style="277" customWidth="1"/>
    <col min="5387" max="5387" width="11.28515625" style="277" bestFit="1" customWidth="1"/>
    <col min="5388" max="5388" width="9.85546875" style="277" customWidth="1"/>
    <col min="5389" max="5390" width="8" style="277" customWidth="1"/>
    <col min="5391" max="5641" width="11.42578125" style="277"/>
    <col min="5642" max="5642" width="8" style="277" customWidth="1"/>
    <col min="5643" max="5643" width="11.28515625" style="277" bestFit="1" customWidth="1"/>
    <col min="5644" max="5644" width="9.85546875" style="277" customWidth="1"/>
    <col min="5645" max="5646" width="8" style="277" customWidth="1"/>
    <col min="5647" max="5897" width="11.42578125" style="277"/>
    <col min="5898" max="5898" width="8" style="277" customWidth="1"/>
    <col min="5899" max="5899" width="11.28515625" style="277" bestFit="1" customWidth="1"/>
    <col min="5900" max="5900" width="9.85546875" style="277" customWidth="1"/>
    <col min="5901" max="5902" width="8" style="277" customWidth="1"/>
    <col min="5903" max="6153" width="11.42578125" style="277"/>
    <col min="6154" max="6154" width="8" style="277" customWidth="1"/>
    <col min="6155" max="6155" width="11.28515625" style="277" bestFit="1" customWidth="1"/>
    <col min="6156" max="6156" width="9.85546875" style="277" customWidth="1"/>
    <col min="6157" max="6158" width="8" style="277" customWidth="1"/>
    <col min="6159" max="6409" width="11.42578125" style="277"/>
    <col min="6410" max="6410" width="8" style="277" customWidth="1"/>
    <col min="6411" max="6411" width="11.28515625" style="277" bestFit="1" customWidth="1"/>
    <col min="6412" max="6412" width="9.85546875" style="277" customWidth="1"/>
    <col min="6413" max="6414" width="8" style="277" customWidth="1"/>
    <col min="6415" max="6665" width="11.42578125" style="277"/>
    <col min="6666" max="6666" width="8" style="277" customWidth="1"/>
    <col min="6667" max="6667" width="11.28515625" style="277" bestFit="1" customWidth="1"/>
    <col min="6668" max="6668" width="9.85546875" style="277" customWidth="1"/>
    <col min="6669" max="6670" width="8" style="277" customWidth="1"/>
    <col min="6671" max="6921" width="11.42578125" style="277"/>
    <col min="6922" max="6922" width="8" style="277" customWidth="1"/>
    <col min="6923" max="6923" width="11.28515625" style="277" bestFit="1" customWidth="1"/>
    <col min="6924" max="6924" width="9.85546875" style="277" customWidth="1"/>
    <col min="6925" max="6926" width="8" style="277" customWidth="1"/>
    <col min="6927" max="7177" width="11.42578125" style="277"/>
    <col min="7178" max="7178" width="8" style="277" customWidth="1"/>
    <col min="7179" max="7179" width="11.28515625" style="277" bestFit="1" customWidth="1"/>
    <col min="7180" max="7180" width="9.85546875" style="277" customWidth="1"/>
    <col min="7181" max="7182" width="8" style="277" customWidth="1"/>
    <col min="7183" max="7433" width="11.42578125" style="277"/>
    <col min="7434" max="7434" width="8" style="277" customWidth="1"/>
    <col min="7435" max="7435" width="11.28515625" style="277" bestFit="1" customWidth="1"/>
    <col min="7436" max="7436" width="9.85546875" style="277" customWidth="1"/>
    <col min="7437" max="7438" width="8" style="277" customWidth="1"/>
    <col min="7439" max="7689" width="11.42578125" style="277"/>
    <col min="7690" max="7690" width="8" style="277" customWidth="1"/>
    <col min="7691" max="7691" width="11.28515625" style="277" bestFit="1" customWidth="1"/>
    <col min="7692" max="7692" width="9.85546875" style="277" customWidth="1"/>
    <col min="7693" max="7694" width="8" style="277" customWidth="1"/>
    <col min="7695" max="7945" width="11.42578125" style="277"/>
    <col min="7946" max="7946" width="8" style="277" customWidth="1"/>
    <col min="7947" max="7947" width="11.28515625" style="277" bestFit="1" customWidth="1"/>
    <col min="7948" max="7948" width="9.85546875" style="277" customWidth="1"/>
    <col min="7949" max="7950" width="8" style="277" customWidth="1"/>
    <col min="7951" max="8201" width="11.42578125" style="277"/>
    <col min="8202" max="8202" width="8" style="277" customWidth="1"/>
    <col min="8203" max="8203" width="11.28515625" style="277" bestFit="1" customWidth="1"/>
    <col min="8204" max="8204" width="9.85546875" style="277" customWidth="1"/>
    <col min="8205" max="8206" width="8" style="277" customWidth="1"/>
    <col min="8207" max="8457" width="11.42578125" style="277"/>
    <col min="8458" max="8458" width="8" style="277" customWidth="1"/>
    <col min="8459" max="8459" width="11.28515625" style="277" bestFit="1" customWidth="1"/>
    <col min="8460" max="8460" width="9.85546875" style="277" customWidth="1"/>
    <col min="8461" max="8462" width="8" style="277" customWidth="1"/>
    <col min="8463" max="8713" width="11.42578125" style="277"/>
    <col min="8714" max="8714" width="8" style="277" customWidth="1"/>
    <col min="8715" max="8715" width="11.28515625" style="277" bestFit="1" customWidth="1"/>
    <col min="8716" max="8716" width="9.85546875" style="277" customWidth="1"/>
    <col min="8717" max="8718" width="8" style="277" customWidth="1"/>
    <col min="8719" max="8969" width="11.42578125" style="277"/>
    <col min="8970" max="8970" width="8" style="277" customWidth="1"/>
    <col min="8971" max="8971" width="11.28515625" style="277" bestFit="1" customWidth="1"/>
    <col min="8972" max="8972" width="9.85546875" style="277" customWidth="1"/>
    <col min="8973" max="8974" width="8" style="277" customWidth="1"/>
    <col min="8975" max="9225" width="11.42578125" style="277"/>
    <col min="9226" max="9226" width="8" style="277" customWidth="1"/>
    <col min="9227" max="9227" width="11.28515625" style="277" bestFit="1" customWidth="1"/>
    <col min="9228" max="9228" width="9.85546875" style="277" customWidth="1"/>
    <col min="9229" max="9230" width="8" style="277" customWidth="1"/>
    <col min="9231" max="9481" width="11.42578125" style="277"/>
    <col min="9482" max="9482" width="8" style="277" customWidth="1"/>
    <col min="9483" max="9483" width="11.28515625" style="277" bestFit="1" customWidth="1"/>
    <col min="9484" max="9484" width="9.85546875" style="277" customWidth="1"/>
    <col min="9485" max="9486" width="8" style="277" customWidth="1"/>
    <col min="9487" max="9737" width="11.42578125" style="277"/>
    <col min="9738" max="9738" width="8" style="277" customWidth="1"/>
    <col min="9739" max="9739" width="11.28515625" style="277" bestFit="1" customWidth="1"/>
    <col min="9740" max="9740" width="9.85546875" style="277" customWidth="1"/>
    <col min="9741" max="9742" width="8" style="277" customWidth="1"/>
    <col min="9743" max="9993" width="11.42578125" style="277"/>
    <col min="9994" max="9994" width="8" style="277" customWidth="1"/>
    <col min="9995" max="9995" width="11.28515625" style="277" bestFit="1" customWidth="1"/>
    <col min="9996" max="9996" width="9.85546875" style="277" customWidth="1"/>
    <col min="9997" max="9998" width="8" style="277" customWidth="1"/>
    <col min="9999" max="10249" width="11.42578125" style="277"/>
    <col min="10250" max="10250" width="8" style="277" customWidth="1"/>
    <col min="10251" max="10251" width="11.28515625" style="277" bestFit="1" customWidth="1"/>
    <col min="10252" max="10252" width="9.85546875" style="277" customWidth="1"/>
    <col min="10253" max="10254" width="8" style="277" customWidth="1"/>
    <col min="10255" max="10505" width="11.42578125" style="277"/>
    <col min="10506" max="10506" width="8" style="277" customWidth="1"/>
    <col min="10507" max="10507" width="11.28515625" style="277" bestFit="1" customWidth="1"/>
    <col min="10508" max="10508" width="9.85546875" style="277" customWidth="1"/>
    <col min="10509" max="10510" width="8" style="277" customWidth="1"/>
    <col min="10511" max="10761" width="11.42578125" style="277"/>
    <col min="10762" max="10762" width="8" style="277" customWidth="1"/>
    <col min="10763" max="10763" width="11.28515625" style="277" bestFit="1" customWidth="1"/>
    <col min="10764" max="10764" width="9.85546875" style="277" customWidth="1"/>
    <col min="10765" max="10766" width="8" style="277" customWidth="1"/>
    <col min="10767" max="11017" width="11.42578125" style="277"/>
    <col min="11018" max="11018" width="8" style="277" customWidth="1"/>
    <col min="11019" max="11019" width="11.28515625" style="277" bestFit="1" customWidth="1"/>
    <col min="11020" max="11020" width="9.85546875" style="277" customWidth="1"/>
    <col min="11021" max="11022" width="8" style="277" customWidth="1"/>
    <col min="11023" max="11273" width="11.42578125" style="277"/>
    <col min="11274" max="11274" width="8" style="277" customWidth="1"/>
    <col min="11275" max="11275" width="11.28515625" style="277" bestFit="1" customWidth="1"/>
    <col min="11276" max="11276" width="9.85546875" style="277" customWidth="1"/>
    <col min="11277" max="11278" width="8" style="277" customWidth="1"/>
    <col min="11279" max="11529" width="11.42578125" style="277"/>
    <col min="11530" max="11530" width="8" style="277" customWidth="1"/>
    <col min="11531" max="11531" width="11.28515625" style="277" bestFit="1" customWidth="1"/>
    <col min="11532" max="11532" width="9.85546875" style="277" customWidth="1"/>
    <col min="11533" max="11534" width="8" style="277" customWidth="1"/>
    <col min="11535" max="11785" width="11.42578125" style="277"/>
    <col min="11786" max="11786" width="8" style="277" customWidth="1"/>
    <col min="11787" max="11787" width="11.28515625" style="277" bestFit="1" customWidth="1"/>
    <col min="11788" max="11788" width="9.85546875" style="277" customWidth="1"/>
    <col min="11789" max="11790" width="8" style="277" customWidth="1"/>
    <col min="11791" max="12041" width="11.42578125" style="277"/>
    <col min="12042" max="12042" width="8" style="277" customWidth="1"/>
    <col min="12043" max="12043" width="11.28515625" style="277" bestFit="1" customWidth="1"/>
    <col min="12044" max="12044" width="9.85546875" style="277" customWidth="1"/>
    <col min="12045" max="12046" width="8" style="277" customWidth="1"/>
    <col min="12047" max="12297" width="11.42578125" style="277"/>
    <col min="12298" max="12298" width="8" style="277" customWidth="1"/>
    <col min="12299" max="12299" width="11.28515625" style="277" bestFit="1" customWidth="1"/>
    <col min="12300" max="12300" width="9.85546875" style="277" customWidth="1"/>
    <col min="12301" max="12302" width="8" style="277" customWidth="1"/>
    <col min="12303" max="12553" width="11.42578125" style="277"/>
    <col min="12554" max="12554" width="8" style="277" customWidth="1"/>
    <col min="12555" max="12555" width="11.28515625" style="277" bestFit="1" customWidth="1"/>
    <col min="12556" max="12556" width="9.85546875" style="277" customWidth="1"/>
    <col min="12557" max="12558" width="8" style="277" customWidth="1"/>
    <col min="12559" max="12809" width="11.42578125" style="277"/>
    <col min="12810" max="12810" width="8" style="277" customWidth="1"/>
    <col min="12811" max="12811" width="11.28515625" style="277" bestFit="1" customWidth="1"/>
    <col min="12812" max="12812" width="9.85546875" style="277" customWidth="1"/>
    <col min="12813" max="12814" width="8" style="277" customWidth="1"/>
    <col min="12815" max="13065" width="11.42578125" style="277"/>
    <col min="13066" max="13066" width="8" style="277" customWidth="1"/>
    <col min="13067" max="13067" width="11.28515625" style="277" bestFit="1" customWidth="1"/>
    <col min="13068" max="13068" width="9.85546875" style="277" customWidth="1"/>
    <col min="13069" max="13070" width="8" style="277" customWidth="1"/>
    <col min="13071" max="13321" width="11.42578125" style="277"/>
    <col min="13322" max="13322" width="8" style="277" customWidth="1"/>
    <col min="13323" max="13323" width="11.28515625" style="277" bestFit="1" customWidth="1"/>
    <col min="13324" max="13324" width="9.85546875" style="277" customWidth="1"/>
    <col min="13325" max="13326" width="8" style="277" customWidth="1"/>
    <col min="13327" max="13577" width="11.42578125" style="277"/>
    <col min="13578" max="13578" width="8" style="277" customWidth="1"/>
    <col min="13579" max="13579" width="11.28515625" style="277" bestFit="1" customWidth="1"/>
    <col min="13580" max="13580" width="9.85546875" style="277" customWidth="1"/>
    <col min="13581" max="13582" width="8" style="277" customWidth="1"/>
    <col min="13583" max="13833" width="11.42578125" style="277"/>
    <col min="13834" max="13834" width="8" style="277" customWidth="1"/>
    <col min="13835" max="13835" width="11.28515625" style="277" bestFit="1" customWidth="1"/>
    <col min="13836" max="13836" width="9.85546875" style="277" customWidth="1"/>
    <col min="13837" max="13838" width="8" style="277" customWidth="1"/>
    <col min="13839" max="14089" width="11.42578125" style="277"/>
    <col min="14090" max="14090" width="8" style="277" customWidth="1"/>
    <col min="14091" max="14091" width="11.28515625" style="277" bestFit="1" customWidth="1"/>
    <col min="14092" max="14092" width="9.85546875" style="277" customWidth="1"/>
    <col min="14093" max="14094" width="8" style="277" customWidth="1"/>
    <col min="14095" max="14345" width="11.42578125" style="277"/>
    <col min="14346" max="14346" width="8" style="277" customWidth="1"/>
    <col min="14347" max="14347" width="11.28515625" style="277" bestFit="1" customWidth="1"/>
    <col min="14348" max="14348" width="9.85546875" style="277" customWidth="1"/>
    <col min="14349" max="14350" width="8" style="277" customWidth="1"/>
    <col min="14351" max="14601" width="11.42578125" style="277"/>
    <col min="14602" max="14602" width="8" style="277" customWidth="1"/>
    <col min="14603" max="14603" width="11.28515625" style="277" bestFit="1" customWidth="1"/>
    <col min="14604" max="14604" width="9.85546875" style="277" customWidth="1"/>
    <col min="14605" max="14606" width="8" style="277" customWidth="1"/>
    <col min="14607" max="14857" width="11.42578125" style="277"/>
    <col min="14858" max="14858" width="8" style="277" customWidth="1"/>
    <col min="14859" max="14859" width="11.28515625" style="277" bestFit="1" customWidth="1"/>
    <col min="14860" max="14860" width="9.85546875" style="277" customWidth="1"/>
    <col min="14861" max="14862" width="8" style="277" customWidth="1"/>
    <col min="14863" max="15113" width="11.42578125" style="277"/>
    <col min="15114" max="15114" width="8" style="277" customWidth="1"/>
    <col min="15115" max="15115" width="11.28515625" style="277" bestFit="1" customWidth="1"/>
    <col min="15116" max="15116" width="9.85546875" style="277" customWidth="1"/>
    <col min="15117" max="15118" width="8" style="277" customWidth="1"/>
    <col min="15119" max="15369" width="11.42578125" style="277"/>
    <col min="15370" max="15370" width="8" style="277" customWidth="1"/>
    <col min="15371" max="15371" width="11.28515625" style="277" bestFit="1" customWidth="1"/>
    <col min="15372" max="15372" width="9.85546875" style="277" customWidth="1"/>
    <col min="15373" max="15374" width="8" style="277" customWidth="1"/>
    <col min="15375" max="15625" width="11.42578125" style="277"/>
    <col min="15626" max="15626" width="8" style="277" customWidth="1"/>
    <col min="15627" max="15627" width="11.28515625" style="277" bestFit="1" customWidth="1"/>
    <col min="15628" max="15628" width="9.85546875" style="277" customWidth="1"/>
    <col min="15629" max="15630" width="8" style="277" customWidth="1"/>
    <col min="15631" max="15881" width="11.42578125" style="277"/>
    <col min="15882" max="15882" width="8" style="277" customWidth="1"/>
    <col min="15883" max="15883" width="11.28515625" style="277" bestFit="1" customWidth="1"/>
    <col min="15884" max="15884" width="9.85546875" style="277" customWidth="1"/>
    <col min="15885" max="15886" width="8" style="277" customWidth="1"/>
    <col min="15887" max="16137" width="11.42578125" style="277"/>
    <col min="16138" max="16138" width="8" style="277" customWidth="1"/>
    <col min="16139" max="16139" width="11.28515625" style="277" bestFit="1" customWidth="1"/>
    <col min="16140" max="16140" width="9.85546875" style="277" customWidth="1"/>
    <col min="16141" max="16142" width="8" style="277" customWidth="1"/>
    <col min="16143" max="16384" width="11.42578125" style="277"/>
  </cols>
  <sheetData>
    <row r="1" spans="1:12">
      <c r="A1" s="389"/>
      <c r="J1" s="279"/>
      <c r="K1" s="364"/>
    </row>
    <row r="2" spans="1:12">
      <c r="A2" s="266" t="s">
        <v>1093</v>
      </c>
      <c r="B2" s="266"/>
      <c r="C2" s="266"/>
      <c r="D2" s="266"/>
      <c r="E2" s="266"/>
      <c r="F2" s="266"/>
      <c r="G2" s="266"/>
      <c r="H2" s="266"/>
      <c r="J2" s="508" t="s">
        <v>1094</v>
      </c>
      <c r="K2" s="508"/>
      <c r="L2" s="508"/>
    </row>
    <row r="3" spans="1:12">
      <c r="A3" s="266" t="s">
        <v>1095</v>
      </c>
      <c r="B3" s="266"/>
      <c r="C3" s="266"/>
      <c r="D3" s="266"/>
      <c r="E3" s="266"/>
      <c r="F3" s="266"/>
      <c r="G3" s="266"/>
      <c r="H3" s="266"/>
      <c r="K3" s="236" t="s">
        <v>1023</v>
      </c>
      <c r="L3" s="390" t="s">
        <v>1096</v>
      </c>
    </row>
    <row r="4" spans="1:12">
      <c r="A4" s="266" t="s">
        <v>1046</v>
      </c>
      <c r="B4" s="266"/>
      <c r="C4" s="266"/>
      <c r="D4" s="266"/>
      <c r="E4" s="266"/>
      <c r="F4" s="266"/>
      <c r="G4" s="266"/>
      <c r="H4" s="266"/>
      <c r="J4" s="236" t="s">
        <v>1047</v>
      </c>
      <c r="K4" s="391">
        <v>2854</v>
      </c>
      <c r="L4" s="391">
        <v>1269</v>
      </c>
    </row>
    <row r="5" spans="1:12" ht="12.75" customHeight="1">
      <c r="J5" s="236" t="s">
        <v>1048</v>
      </c>
      <c r="K5" s="391">
        <v>2255</v>
      </c>
      <c r="L5" s="391">
        <v>849</v>
      </c>
    </row>
    <row r="6" spans="1:12">
      <c r="J6" s="236" t="s">
        <v>1049</v>
      </c>
      <c r="K6" s="391">
        <v>2012</v>
      </c>
      <c r="L6" s="391">
        <v>1079</v>
      </c>
    </row>
    <row r="7" spans="1:12">
      <c r="J7" s="236" t="s">
        <v>1050</v>
      </c>
      <c r="K7" s="391">
        <v>0</v>
      </c>
      <c r="L7" s="391">
        <v>0</v>
      </c>
    </row>
    <row r="8" spans="1:12">
      <c r="J8" s="236" t="s">
        <v>1051</v>
      </c>
      <c r="K8" s="391">
        <v>0</v>
      </c>
      <c r="L8" s="391">
        <v>0</v>
      </c>
    </row>
    <row r="9" spans="1:12">
      <c r="J9" s="236" t="s">
        <v>1052</v>
      </c>
      <c r="K9" s="391">
        <v>0</v>
      </c>
      <c r="L9" s="391">
        <v>0</v>
      </c>
    </row>
    <row r="10" spans="1:12">
      <c r="J10" s="236" t="s">
        <v>1053</v>
      </c>
      <c r="K10" s="391">
        <v>0</v>
      </c>
      <c r="L10" s="391">
        <v>0</v>
      </c>
    </row>
    <row r="11" spans="1:12">
      <c r="J11" s="236" t="s">
        <v>1054</v>
      </c>
      <c r="K11" s="391">
        <v>0</v>
      </c>
      <c r="L11" s="391">
        <v>0</v>
      </c>
    </row>
    <row r="12" spans="1:12">
      <c r="J12" s="236" t="s">
        <v>1055</v>
      </c>
      <c r="K12" s="391">
        <v>0</v>
      </c>
      <c r="L12" s="391">
        <v>0</v>
      </c>
    </row>
    <row r="13" spans="1:12">
      <c r="J13" s="236" t="s">
        <v>1056</v>
      </c>
      <c r="K13" s="391">
        <v>0</v>
      </c>
      <c r="L13" s="391">
        <v>0</v>
      </c>
    </row>
    <row r="14" spans="1:12">
      <c r="J14" s="236" t="s">
        <v>1057</v>
      </c>
      <c r="K14" s="391">
        <v>0</v>
      </c>
      <c r="L14" s="391">
        <v>0</v>
      </c>
    </row>
    <row r="15" spans="1:12">
      <c r="J15" s="236" t="s">
        <v>1058</v>
      </c>
      <c r="K15" s="391">
        <v>0</v>
      </c>
      <c r="L15" s="391">
        <v>0</v>
      </c>
    </row>
    <row r="16" spans="1:12">
      <c r="J16" s="362"/>
      <c r="K16" s="377">
        <f>SUM(K4:K15)</f>
        <v>7121</v>
      </c>
      <c r="L16" s="377">
        <f>SUM(L4:L15)</f>
        <v>3197</v>
      </c>
    </row>
    <row r="28" spans="1:1">
      <c r="A28" s="365" t="s">
        <v>1097</v>
      </c>
    </row>
  </sheetData>
  <mergeCells count="1">
    <mergeCell ref="J2:L2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28" orientation="landscape" useFirstPageNumber="1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FE711-971E-4A9C-82E2-E1C412766C24}">
  <dimension ref="A2:E20"/>
  <sheetViews>
    <sheetView showGridLines="0" zoomScaleNormal="100" workbookViewId="0">
      <selection activeCell="A4" sqref="A4"/>
    </sheetView>
  </sheetViews>
  <sheetFormatPr baseColWidth="10" defaultRowHeight="12.75"/>
  <cols>
    <col min="1" max="1" width="20.140625" style="119" customWidth="1"/>
    <col min="2" max="2" width="11.5703125" style="119" customWidth="1"/>
    <col min="3" max="5" width="13.28515625" style="119" customWidth="1"/>
    <col min="6" max="247" width="11.42578125" style="119"/>
    <col min="248" max="248" width="20.140625" style="119" customWidth="1"/>
    <col min="249" max="249" width="11.5703125" style="119" customWidth="1"/>
    <col min="250" max="252" width="13.28515625" style="119" customWidth="1"/>
    <col min="253" max="255" width="10.7109375" style="119" customWidth="1"/>
    <col min="256" max="503" width="11.42578125" style="119"/>
    <col min="504" max="504" width="20.140625" style="119" customWidth="1"/>
    <col min="505" max="505" width="11.5703125" style="119" customWidth="1"/>
    <col min="506" max="508" width="13.28515625" style="119" customWidth="1"/>
    <col min="509" max="511" width="10.7109375" style="119" customWidth="1"/>
    <col min="512" max="759" width="11.42578125" style="119"/>
    <col min="760" max="760" width="20.140625" style="119" customWidth="1"/>
    <col min="761" max="761" width="11.5703125" style="119" customWidth="1"/>
    <col min="762" max="764" width="13.28515625" style="119" customWidth="1"/>
    <col min="765" max="767" width="10.7109375" style="119" customWidth="1"/>
    <col min="768" max="1015" width="11.42578125" style="119"/>
    <col min="1016" max="1016" width="20.140625" style="119" customWidth="1"/>
    <col min="1017" max="1017" width="11.5703125" style="119" customWidth="1"/>
    <col min="1018" max="1020" width="13.28515625" style="119" customWidth="1"/>
    <col min="1021" max="1023" width="10.7109375" style="119" customWidth="1"/>
    <col min="1024" max="1271" width="11.42578125" style="119"/>
    <col min="1272" max="1272" width="20.140625" style="119" customWidth="1"/>
    <col min="1273" max="1273" width="11.5703125" style="119" customWidth="1"/>
    <col min="1274" max="1276" width="13.28515625" style="119" customWidth="1"/>
    <col min="1277" max="1279" width="10.7109375" style="119" customWidth="1"/>
    <col min="1280" max="1527" width="11.42578125" style="119"/>
    <col min="1528" max="1528" width="20.140625" style="119" customWidth="1"/>
    <col min="1529" max="1529" width="11.5703125" style="119" customWidth="1"/>
    <col min="1530" max="1532" width="13.28515625" style="119" customWidth="1"/>
    <col min="1533" max="1535" width="10.7109375" style="119" customWidth="1"/>
    <col min="1536" max="1783" width="11.42578125" style="119"/>
    <col min="1784" max="1784" width="20.140625" style="119" customWidth="1"/>
    <col min="1785" max="1785" width="11.5703125" style="119" customWidth="1"/>
    <col min="1786" max="1788" width="13.28515625" style="119" customWidth="1"/>
    <col min="1789" max="1791" width="10.7109375" style="119" customWidth="1"/>
    <col min="1792" max="2039" width="11.42578125" style="119"/>
    <col min="2040" max="2040" width="20.140625" style="119" customWidth="1"/>
    <col min="2041" max="2041" width="11.5703125" style="119" customWidth="1"/>
    <col min="2042" max="2044" width="13.28515625" style="119" customWidth="1"/>
    <col min="2045" max="2047" width="10.7109375" style="119" customWidth="1"/>
    <col min="2048" max="2295" width="11.42578125" style="119"/>
    <col min="2296" max="2296" width="20.140625" style="119" customWidth="1"/>
    <col min="2297" max="2297" width="11.5703125" style="119" customWidth="1"/>
    <col min="2298" max="2300" width="13.28515625" style="119" customWidth="1"/>
    <col min="2301" max="2303" width="10.7109375" style="119" customWidth="1"/>
    <col min="2304" max="2551" width="11.42578125" style="119"/>
    <col min="2552" max="2552" width="20.140625" style="119" customWidth="1"/>
    <col min="2553" max="2553" width="11.5703125" style="119" customWidth="1"/>
    <col min="2554" max="2556" width="13.28515625" style="119" customWidth="1"/>
    <col min="2557" max="2559" width="10.7109375" style="119" customWidth="1"/>
    <col min="2560" max="2807" width="11.42578125" style="119"/>
    <col min="2808" max="2808" width="20.140625" style="119" customWidth="1"/>
    <col min="2809" max="2809" width="11.5703125" style="119" customWidth="1"/>
    <col min="2810" max="2812" width="13.28515625" style="119" customWidth="1"/>
    <col min="2813" max="2815" width="10.7109375" style="119" customWidth="1"/>
    <col min="2816" max="3063" width="11.42578125" style="119"/>
    <col min="3064" max="3064" width="20.140625" style="119" customWidth="1"/>
    <col min="3065" max="3065" width="11.5703125" style="119" customWidth="1"/>
    <col min="3066" max="3068" width="13.28515625" style="119" customWidth="1"/>
    <col min="3069" max="3071" width="10.7109375" style="119" customWidth="1"/>
    <col min="3072" max="3319" width="11.42578125" style="119"/>
    <col min="3320" max="3320" width="20.140625" style="119" customWidth="1"/>
    <col min="3321" max="3321" width="11.5703125" style="119" customWidth="1"/>
    <col min="3322" max="3324" width="13.28515625" style="119" customWidth="1"/>
    <col min="3325" max="3327" width="10.7109375" style="119" customWidth="1"/>
    <col min="3328" max="3575" width="11.42578125" style="119"/>
    <col min="3576" max="3576" width="20.140625" style="119" customWidth="1"/>
    <col min="3577" max="3577" width="11.5703125" style="119" customWidth="1"/>
    <col min="3578" max="3580" width="13.28515625" style="119" customWidth="1"/>
    <col min="3581" max="3583" width="10.7109375" style="119" customWidth="1"/>
    <col min="3584" max="3831" width="11.42578125" style="119"/>
    <col min="3832" max="3832" width="20.140625" style="119" customWidth="1"/>
    <col min="3833" max="3833" width="11.5703125" style="119" customWidth="1"/>
    <col min="3834" max="3836" width="13.28515625" style="119" customWidth="1"/>
    <col min="3837" max="3839" width="10.7109375" style="119" customWidth="1"/>
    <col min="3840" max="4087" width="11.42578125" style="119"/>
    <col min="4088" max="4088" width="20.140625" style="119" customWidth="1"/>
    <col min="4089" max="4089" width="11.5703125" style="119" customWidth="1"/>
    <col min="4090" max="4092" width="13.28515625" style="119" customWidth="1"/>
    <col min="4093" max="4095" width="10.7109375" style="119" customWidth="1"/>
    <col min="4096" max="4343" width="11.42578125" style="119"/>
    <col min="4344" max="4344" width="20.140625" style="119" customWidth="1"/>
    <col min="4345" max="4345" width="11.5703125" style="119" customWidth="1"/>
    <col min="4346" max="4348" width="13.28515625" style="119" customWidth="1"/>
    <col min="4349" max="4351" width="10.7109375" style="119" customWidth="1"/>
    <col min="4352" max="4599" width="11.42578125" style="119"/>
    <col min="4600" max="4600" width="20.140625" style="119" customWidth="1"/>
    <col min="4601" max="4601" width="11.5703125" style="119" customWidth="1"/>
    <col min="4602" max="4604" width="13.28515625" style="119" customWidth="1"/>
    <col min="4605" max="4607" width="10.7109375" style="119" customWidth="1"/>
    <col min="4608" max="4855" width="11.42578125" style="119"/>
    <col min="4856" max="4856" width="20.140625" style="119" customWidth="1"/>
    <col min="4857" max="4857" width="11.5703125" style="119" customWidth="1"/>
    <col min="4858" max="4860" width="13.28515625" style="119" customWidth="1"/>
    <col min="4861" max="4863" width="10.7109375" style="119" customWidth="1"/>
    <col min="4864" max="5111" width="11.42578125" style="119"/>
    <col min="5112" max="5112" width="20.140625" style="119" customWidth="1"/>
    <col min="5113" max="5113" width="11.5703125" style="119" customWidth="1"/>
    <col min="5114" max="5116" width="13.28515625" style="119" customWidth="1"/>
    <col min="5117" max="5119" width="10.7109375" style="119" customWidth="1"/>
    <col min="5120" max="5367" width="11.42578125" style="119"/>
    <col min="5368" max="5368" width="20.140625" style="119" customWidth="1"/>
    <col min="5369" max="5369" width="11.5703125" style="119" customWidth="1"/>
    <col min="5370" max="5372" width="13.28515625" style="119" customWidth="1"/>
    <col min="5373" max="5375" width="10.7109375" style="119" customWidth="1"/>
    <col min="5376" max="5623" width="11.42578125" style="119"/>
    <col min="5624" max="5624" width="20.140625" style="119" customWidth="1"/>
    <col min="5625" max="5625" width="11.5703125" style="119" customWidth="1"/>
    <col min="5626" max="5628" width="13.28515625" style="119" customWidth="1"/>
    <col min="5629" max="5631" width="10.7109375" style="119" customWidth="1"/>
    <col min="5632" max="5879" width="11.42578125" style="119"/>
    <col min="5880" max="5880" width="20.140625" style="119" customWidth="1"/>
    <col min="5881" max="5881" width="11.5703125" style="119" customWidth="1"/>
    <col min="5882" max="5884" width="13.28515625" style="119" customWidth="1"/>
    <col min="5885" max="5887" width="10.7109375" style="119" customWidth="1"/>
    <col min="5888" max="6135" width="11.42578125" style="119"/>
    <col min="6136" max="6136" width="20.140625" style="119" customWidth="1"/>
    <col min="6137" max="6137" width="11.5703125" style="119" customWidth="1"/>
    <col min="6138" max="6140" width="13.28515625" style="119" customWidth="1"/>
    <col min="6141" max="6143" width="10.7109375" style="119" customWidth="1"/>
    <col min="6144" max="6391" width="11.42578125" style="119"/>
    <col min="6392" max="6392" width="20.140625" style="119" customWidth="1"/>
    <col min="6393" max="6393" width="11.5703125" style="119" customWidth="1"/>
    <col min="6394" max="6396" width="13.28515625" style="119" customWidth="1"/>
    <col min="6397" max="6399" width="10.7109375" style="119" customWidth="1"/>
    <col min="6400" max="6647" width="11.42578125" style="119"/>
    <col min="6648" max="6648" width="20.140625" style="119" customWidth="1"/>
    <col min="6649" max="6649" width="11.5703125" style="119" customWidth="1"/>
    <col min="6650" max="6652" width="13.28515625" style="119" customWidth="1"/>
    <col min="6653" max="6655" width="10.7109375" style="119" customWidth="1"/>
    <col min="6656" max="6903" width="11.42578125" style="119"/>
    <col min="6904" max="6904" width="20.140625" style="119" customWidth="1"/>
    <col min="6905" max="6905" width="11.5703125" style="119" customWidth="1"/>
    <col min="6906" max="6908" width="13.28515625" style="119" customWidth="1"/>
    <col min="6909" max="6911" width="10.7109375" style="119" customWidth="1"/>
    <col min="6912" max="7159" width="11.42578125" style="119"/>
    <col min="7160" max="7160" width="20.140625" style="119" customWidth="1"/>
    <col min="7161" max="7161" width="11.5703125" style="119" customWidth="1"/>
    <col min="7162" max="7164" width="13.28515625" style="119" customWidth="1"/>
    <col min="7165" max="7167" width="10.7109375" style="119" customWidth="1"/>
    <col min="7168" max="7415" width="11.42578125" style="119"/>
    <col min="7416" max="7416" width="20.140625" style="119" customWidth="1"/>
    <col min="7417" max="7417" width="11.5703125" style="119" customWidth="1"/>
    <col min="7418" max="7420" width="13.28515625" style="119" customWidth="1"/>
    <col min="7421" max="7423" width="10.7109375" style="119" customWidth="1"/>
    <col min="7424" max="7671" width="11.42578125" style="119"/>
    <col min="7672" max="7672" width="20.140625" style="119" customWidth="1"/>
    <col min="7673" max="7673" width="11.5703125" style="119" customWidth="1"/>
    <col min="7674" max="7676" width="13.28515625" style="119" customWidth="1"/>
    <col min="7677" max="7679" width="10.7109375" style="119" customWidth="1"/>
    <col min="7680" max="7927" width="11.42578125" style="119"/>
    <col min="7928" max="7928" width="20.140625" style="119" customWidth="1"/>
    <col min="7929" max="7929" width="11.5703125" style="119" customWidth="1"/>
    <col min="7930" max="7932" width="13.28515625" style="119" customWidth="1"/>
    <col min="7933" max="7935" width="10.7109375" style="119" customWidth="1"/>
    <col min="7936" max="8183" width="11.42578125" style="119"/>
    <col min="8184" max="8184" width="20.140625" style="119" customWidth="1"/>
    <col min="8185" max="8185" width="11.5703125" style="119" customWidth="1"/>
    <col min="8186" max="8188" width="13.28515625" style="119" customWidth="1"/>
    <col min="8189" max="8191" width="10.7109375" style="119" customWidth="1"/>
    <col min="8192" max="8439" width="11.42578125" style="119"/>
    <col min="8440" max="8440" width="20.140625" style="119" customWidth="1"/>
    <col min="8441" max="8441" width="11.5703125" style="119" customWidth="1"/>
    <col min="8442" max="8444" width="13.28515625" style="119" customWidth="1"/>
    <col min="8445" max="8447" width="10.7109375" style="119" customWidth="1"/>
    <col min="8448" max="8695" width="11.42578125" style="119"/>
    <col min="8696" max="8696" width="20.140625" style="119" customWidth="1"/>
    <col min="8697" max="8697" width="11.5703125" style="119" customWidth="1"/>
    <col min="8698" max="8700" width="13.28515625" style="119" customWidth="1"/>
    <col min="8701" max="8703" width="10.7109375" style="119" customWidth="1"/>
    <col min="8704" max="8951" width="11.42578125" style="119"/>
    <col min="8952" max="8952" width="20.140625" style="119" customWidth="1"/>
    <col min="8953" max="8953" width="11.5703125" style="119" customWidth="1"/>
    <col min="8954" max="8956" width="13.28515625" style="119" customWidth="1"/>
    <col min="8957" max="8959" width="10.7109375" style="119" customWidth="1"/>
    <col min="8960" max="9207" width="11.42578125" style="119"/>
    <col min="9208" max="9208" width="20.140625" style="119" customWidth="1"/>
    <col min="9209" max="9209" width="11.5703125" style="119" customWidth="1"/>
    <col min="9210" max="9212" width="13.28515625" style="119" customWidth="1"/>
    <col min="9213" max="9215" width="10.7109375" style="119" customWidth="1"/>
    <col min="9216" max="9463" width="11.42578125" style="119"/>
    <col min="9464" max="9464" width="20.140625" style="119" customWidth="1"/>
    <col min="9465" max="9465" width="11.5703125" style="119" customWidth="1"/>
    <col min="9466" max="9468" width="13.28515625" style="119" customWidth="1"/>
    <col min="9469" max="9471" width="10.7109375" style="119" customWidth="1"/>
    <col min="9472" max="9719" width="11.42578125" style="119"/>
    <col min="9720" max="9720" width="20.140625" style="119" customWidth="1"/>
    <col min="9721" max="9721" width="11.5703125" style="119" customWidth="1"/>
    <col min="9722" max="9724" width="13.28515625" style="119" customWidth="1"/>
    <col min="9725" max="9727" width="10.7109375" style="119" customWidth="1"/>
    <col min="9728" max="9975" width="11.42578125" style="119"/>
    <col min="9976" max="9976" width="20.140625" style="119" customWidth="1"/>
    <col min="9977" max="9977" width="11.5703125" style="119" customWidth="1"/>
    <col min="9978" max="9980" width="13.28515625" style="119" customWidth="1"/>
    <col min="9981" max="9983" width="10.7109375" style="119" customWidth="1"/>
    <col min="9984" max="10231" width="11.42578125" style="119"/>
    <col min="10232" max="10232" width="20.140625" style="119" customWidth="1"/>
    <col min="10233" max="10233" width="11.5703125" style="119" customWidth="1"/>
    <col min="10234" max="10236" width="13.28515625" style="119" customWidth="1"/>
    <col min="10237" max="10239" width="10.7109375" style="119" customWidth="1"/>
    <col min="10240" max="10487" width="11.42578125" style="119"/>
    <col min="10488" max="10488" width="20.140625" style="119" customWidth="1"/>
    <col min="10489" max="10489" width="11.5703125" style="119" customWidth="1"/>
    <col min="10490" max="10492" width="13.28515625" style="119" customWidth="1"/>
    <col min="10493" max="10495" width="10.7109375" style="119" customWidth="1"/>
    <col min="10496" max="10743" width="11.42578125" style="119"/>
    <col min="10744" max="10744" width="20.140625" style="119" customWidth="1"/>
    <col min="10745" max="10745" width="11.5703125" style="119" customWidth="1"/>
    <col min="10746" max="10748" width="13.28515625" style="119" customWidth="1"/>
    <col min="10749" max="10751" width="10.7109375" style="119" customWidth="1"/>
    <col min="10752" max="10999" width="11.42578125" style="119"/>
    <col min="11000" max="11000" width="20.140625" style="119" customWidth="1"/>
    <col min="11001" max="11001" width="11.5703125" style="119" customWidth="1"/>
    <col min="11002" max="11004" width="13.28515625" style="119" customWidth="1"/>
    <col min="11005" max="11007" width="10.7109375" style="119" customWidth="1"/>
    <col min="11008" max="11255" width="11.42578125" style="119"/>
    <col min="11256" max="11256" width="20.140625" style="119" customWidth="1"/>
    <col min="11257" max="11257" width="11.5703125" style="119" customWidth="1"/>
    <col min="11258" max="11260" width="13.28515625" style="119" customWidth="1"/>
    <col min="11261" max="11263" width="10.7109375" style="119" customWidth="1"/>
    <col min="11264" max="11511" width="11.42578125" style="119"/>
    <col min="11512" max="11512" width="20.140625" style="119" customWidth="1"/>
    <col min="11513" max="11513" width="11.5703125" style="119" customWidth="1"/>
    <col min="11514" max="11516" width="13.28515625" style="119" customWidth="1"/>
    <col min="11517" max="11519" width="10.7109375" style="119" customWidth="1"/>
    <col min="11520" max="11767" width="11.42578125" style="119"/>
    <col min="11768" max="11768" width="20.140625" style="119" customWidth="1"/>
    <col min="11769" max="11769" width="11.5703125" style="119" customWidth="1"/>
    <col min="11770" max="11772" width="13.28515625" style="119" customWidth="1"/>
    <col min="11773" max="11775" width="10.7109375" style="119" customWidth="1"/>
    <col min="11776" max="12023" width="11.42578125" style="119"/>
    <col min="12024" max="12024" width="20.140625" style="119" customWidth="1"/>
    <col min="12025" max="12025" width="11.5703125" style="119" customWidth="1"/>
    <col min="12026" max="12028" width="13.28515625" style="119" customWidth="1"/>
    <col min="12029" max="12031" width="10.7109375" style="119" customWidth="1"/>
    <col min="12032" max="12279" width="11.42578125" style="119"/>
    <col min="12280" max="12280" width="20.140625" style="119" customWidth="1"/>
    <col min="12281" max="12281" width="11.5703125" style="119" customWidth="1"/>
    <col min="12282" max="12284" width="13.28515625" style="119" customWidth="1"/>
    <col min="12285" max="12287" width="10.7109375" style="119" customWidth="1"/>
    <col min="12288" max="12535" width="11.42578125" style="119"/>
    <col min="12536" max="12536" width="20.140625" style="119" customWidth="1"/>
    <col min="12537" max="12537" width="11.5703125" style="119" customWidth="1"/>
    <col min="12538" max="12540" width="13.28515625" style="119" customWidth="1"/>
    <col min="12541" max="12543" width="10.7109375" style="119" customWidth="1"/>
    <col min="12544" max="12791" width="11.42578125" style="119"/>
    <col min="12792" max="12792" width="20.140625" style="119" customWidth="1"/>
    <col min="12793" max="12793" width="11.5703125" style="119" customWidth="1"/>
    <col min="12794" max="12796" width="13.28515625" style="119" customWidth="1"/>
    <col min="12797" max="12799" width="10.7109375" style="119" customWidth="1"/>
    <col min="12800" max="13047" width="11.42578125" style="119"/>
    <col min="13048" max="13048" width="20.140625" style="119" customWidth="1"/>
    <col min="13049" max="13049" width="11.5703125" style="119" customWidth="1"/>
    <col min="13050" max="13052" width="13.28515625" style="119" customWidth="1"/>
    <col min="13053" max="13055" width="10.7109375" style="119" customWidth="1"/>
    <col min="13056" max="13303" width="11.42578125" style="119"/>
    <col min="13304" max="13304" width="20.140625" style="119" customWidth="1"/>
    <col min="13305" max="13305" width="11.5703125" style="119" customWidth="1"/>
    <col min="13306" max="13308" width="13.28515625" style="119" customWidth="1"/>
    <col min="13309" max="13311" width="10.7109375" style="119" customWidth="1"/>
    <col min="13312" max="13559" width="11.42578125" style="119"/>
    <col min="13560" max="13560" width="20.140625" style="119" customWidth="1"/>
    <col min="13561" max="13561" width="11.5703125" style="119" customWidth="1"/>
    <col min="13562" max="13564" width="13.28515625" style="119" customWidth="1"/>
    <col min="13565" max="13567" width="10.7109375" style="119" customWidth="1"/>
    <col min="13568" max="13815" width="11.42578125" style="119"/>
    <col min="13816" max="13816" width="20.140625" style="119" customWidth="1"/>
    <col min="13817" max="13817" width="11.5703125" style="119" customWidth="1"/>
    <col min="13818" max="13820" width="13.28515625" style="119" customWidth="1"/>
    <col min="13821" max="13823" width="10.7109375" style="119" customWidth="1"/>
    <col min="13824" max="14071" width="11.42578125" style="119"/>
    <col min="14072" max="14072" width="20.140625" style="119" customWidth="1"/>
    <col min="14073" max="14073" width="11.5703125" style="119" customWidth="1"/>
    <col min="14074" max="14076" width="13.28515625" style="119" customWidth="1"/>
    <col min="14077" max="14079" width="10.7109375" style="119" customWidth="1"/>
    <col min="14080" max="14327" width="11.42578125" style="119"/>
    <col min="14328" max="14328" width="20.140625" style="119" customWidth="1"/>
    <col min="14329" max="14329" width="11.5703125" style="119" customWidth="1"/>
    <col min="14330" max="14332" width="13.28515625" style="119" customWidth="1"/>
    <col min="14333" max="14335" width="10.7109375" style="119" customWidth="1"/>
    <col min="14336" max="14583" width="11.42578125" style="119"/>
    <col min="14584" max="14584" width="20.140625" style="119" customWidth="1"/>
    <col min="14585" max="14585" width="11.5703125" style="119" customWidth="1"/>
    <col min="14586" max="14588" width="13.28515625" style="119" customWidth="1"/>
    <col min="14589" max="14591" width="10.7109375" style="119" customWidth="1"/>
    <col min="14592" max="14839" width="11.42578125" style="119"/>
    <col min="14840" max="14840" width="20.140625" style="119" customWidth="1"/>
    <col min="14841" max="14841" width="11.5703125" style="119" customWidth="1"/>
    <col min="14842" max="14844" width="13.28515625" style="119" customWidth="1"/>
    <col min="14845" max="14847" width="10.7109375" style="119" customWidth="1"/>
    <col min="14848" max="15095" width="11.42578125" style="119"/>
    <col min="15096" max="15096" width="20.140625" style="119" customWidth="1"/>
    <col min="15097" max="15097" width="11.5703125" style="119" customWidth="1"/>
    <col min="15098" max="15100" width="13.28515625" style="119" customWidth="1"/>
    <col min="15101" max="15103" width="10.7109375" style="119" customWidth="1"/>
    <col min="15104" max="15351" width="11.42578125" style="119"/>
    <col min="15352" max="15352" width="20.140625" style="119" customWidth="1"/>
    <col min="15353" max="15353" width="11.5703125" style="119" customWidth="1"/>
    <col min="15354" max="15356" width="13.28515625" style="119" customWidth="1"/>
    <col min="15357" max="15359" width="10.7109375" style="119" customWidth="1"/>
    <col min="15360" max="15607" width="11.42578125" style="119"/>
    <col min="15608" max="15608" width="20.140625" style="119" customWidth="1"/>
    <col min="15609" max="15609" width="11.5703125" style="119" customWidth="1"/>
    <col min="15610" max="15612" width="13.28515625" style="119" customWidth="1"/>
    <col min="15613" max="15615" width="10.7109375" style="119" customWidth="1"/>
    <col min="15616" max="15863" width="11.42578125" style="119"/>
    <col min="15864" max="15864" width="20.140625" style="119" customWidth="1"/>
    <col min="15865" max="15865" width="11.5703125" style="119" customWidth="1"/>
    <col min="15866" max="15868" width="13.28515625" style="119" customWidth="1"/>
    <col min="15869" max="15871" width="10.7109375" style="119" customWidth="1"/>
    <col min="15872" max="16119" width="11.42578125" style="119"/>
    <col min="16120" max="16120" width="20.140625" style="119" customWidth="1"/>
    <col min="16121" max="16121" width="11.5703125" style="119" customWidth="1"/>
    <col min="16122" max="16124" width="13.28515625" style="119" customWidth="1"/>
    <col min="16125" max="16127" width="10.7109375" style="119" customWidth="1"/>
    <col min="16128" max="16384" width="11.42578125" style="119"/>
  </cols>
  <sheetData>
    <row r="2" spans="1:5" ht="18" customHeight="1">
      <c r="A2" s="118" t="s">
        <v>1098</v>
      </c>
      <c r="B2" s="118"/>
      <c r="C2" s="118"/>
      <c r="D2" s="118"/>
      <c r="E2" s="118"/>
    </row>
    <row r="3" spans="1:5" ht="18" customHeight="1">
      <c r="A3" s="140" t="s">
        <v>1099</v>
      </c>
      <c r="B3" s="140"/>
      <c r="C3" s="140"/>
      <c r="D3" s="140"/>
      <c r="E3" s="140"/>
    </row>
    <row r="4" spans="1:5" ht="18" customHeight="1">
      <c r="A4" s="140" t="s">
        <v>1100</v>
      </c>
      <c r="B4" s="140"/>
      <c r="C4" s="140"/>
      <c r="D4" s="140"/>
      <c r="E4" s="140"/>
    </row>
    <row r="5" spans="1:5" ht="4.5" customHeight="1">
      <c r="A5" s="352"/>
      <c r="B5" s="352"/>
      <c r="C5" s="352"/>
      <c r="D5" s="352"/>
      <c r="E5" s="352"/>
    </row>
    <row r="6" spans="1:5" s="121" customFormat="1" ht="16.5" customHeight="1">
      <c r="A6" s="502" t="s">
        <v>1101</v>
      </c>
      <c r="B6" s="504" t="s">
        <v>34</v>
      </c>
      <c r="C6" s="493" t="s">
        <v>929</v>
      </c>
      <c r="D6" s="493"/>
      <c r="E6" s="493"/>
    </row>
    <row r="7" spans="1:5" s="121" customFormat="1" ht="21.75" customHeight="1">
      <c r="A7" s="503"/>
      <c r="B7" s="505"/>
      <c r="C7" s="353" t="s">
        <v>940</v>
      </c>
      <c r="D7" s="353" t="s">
        <v>942</v>
      </c>
      <c r="E7" s="353" t="s">
        <v>943</v>
      </c>
    </row>
    <row r="8" spans="1:5" ht="8.25" customHeight="1">
      <c r="A8" s="354"/>
      <c r="B8" s="354"/>
      <c r="C8" s="354"/>
      <c r="D8" s="354"/>
      <c r="E8" s="355"/>
    </row>
    <row r="9" spans="1:5" ht="17.25" customHeight="1">
      <c r="A9" s="392" t="s">
        <v>1102</v>
      </c>
      <c r="B9" s="367">
        <f>SUM(C9:E9)</f>
        <v>1632</v>
      </c>
      <c r="C9" s="367">
        <f t="shared" ref="C9:E9" si="0">SUM(C10:C11)</f>
        <v>588</v>
      </c>
      <c r="D9" s="367">
        <f t="shared" si="0"/>
        <v>388</v>
      </c>
      <c r="E9" s="367">
        <f t="shared" si="0"/>
        <v>656</v>
      </c>
    </row>
    <row r="10" spans="1:5" ht="17.25" customHeight="1">
      <c r="A10" s="393" t="s">
        <v>17</v>
      </c>
      <c r="B10" s="357">
        <f>SUM(C10:E10)</f>
        <v>790</v>
      </c>
      <c r="C10" s="357">
        <v>238</v>
      </c>
      <c r="D10" s="357">
        <v>158</v>
      </c>
      <c r="E10" s="357">
        <v>394</v>
      </c>
    </row>
    <row r="11" spans="1:5" ht="17.25" customHeight="1">
      <c r="A11" s="393" t="s">
        <v>18</v>
      </c>
      <c r="B11" s="357">
        <f>SUM(C11:E11)</f>
        <v>842</v>
      </c>
      <c r="C11" s="357">
        <v>350</v>
      </c>
      <c r="D11" s="357">
        <v>230</v>
      </c>
      <c r="E11" s="357">
        <v>262</v>
      </c>
    </row>
    <row r="12" spans="1:5" ht="17.25" customHeight="1">
      <c r="A12" s="394"/>
      <c r="B12" s="357"/>
      <c r="C12" s="357"/>
      <c r="D12" s="357"/>
      <c r="E12" s="357"/>
    </row>
    <row r="13" spans="1:5" ht="17.25" customHeight="1">
      <c r="A13" s="392" t="s">
        <v>1103</v>
      </c>
      <c r="B13" s="367">
        <f>SUM(C13:E13)</f>
        <v>1632</v>
      </c>
      <c r="C13" s="367">
        <f t="shared" ref="C13:E13" si="1">SUM(C14:C17)</f>
        <v>588</v>
      </c>
      <c r="D13" s="367">
        <f t="shared" si="1"/>
        <v>388</v>
      </c>
      <c r="E13" s="367">
        <f t="shared" si="1"/>
        <v>656</v>
      </c>
    </row>
    <row r="14" spans="1:5" ht="17.25" customHeight="1">
      <c r="A14" s="393" t="s">
        <v>1104</v>
      </c>
      <c r="B14" s="357">
        <f>SUM(C14:E14)</f>
        <v>816</v>
      </c>
      <c r="C14" s="357">
        <v>283</v>
      </c>
      <c r="D14" s="357">
        <v>183</v>
      </c>
      <c r="E14" s="357">
        <v>350</v>
      </c>
    </row>
    <row r="15" spans="1:5" ht="17.25" customHeight="1">
      <c r="A15" s="395">
        <v>1155</v>
      </c>
      <c r="B15" s="357">
        <f>SUM(C15:E15)</f>
        <v>651</v>
      </c>
      <c r="C15" s="357">
        <v>263</v>
      </c>
      <c r="D15" s="357">
        <v>164</v>
      </c>
      <c r="E15" s="357">
        <v>224</v>
      </c>
    </row>
    <row r="16" spans="1:5" ht="17.25" customHeight="1">
      <c r="A16" s="393" t="s">
        <v>1105</v>
      </c>
      <c r="B16" s="357">
        <f>SUM(C16:E16)</f>
        <v>28</v>
      </c>
      <c r="C16" s="357">
        <v>3</v>
      </c>
      <c r="D16" s="357">
        <v>9</v>
      </c>
      <c r="E16" s="357">
        <v>16</v>
      </c>
    </row>
    <row r="17" spans="1:5" ht="17.25" customHeight="1">
      <c r="A17" s="393" t="s">
        <v>939</v>
      </c>
      <c r="B17" s="357">
        <f>SUM(C17:E17)</f>
        <v>137</v>
      </c>
      <c r="C17" s="357">
        <v>39</v>
      </c>
      <c r="D17" s="357">
        <v>32</v>
      </c>
      <c r="E17" s="357">
        <v>66</v>
      </c>
    </row>
    <row r="18" spans="1:5" ht="8.25" customHeight="1">
      <c r="A18" s="135"/>
      <c r="B18" s="314"/>
      <c r="C18" s="314"/>
      <c r="D18" s="314"/>
      <c r="E18" s="314"/>
    </row>
    <row r="19" spans="1:5" ht="3.75" customHeight="1">
      <c r="B19" s="306"/>
      <c r="C19" s="306"/>
      <c r="D19" s="306"/>
      <c r="E19" s="306"/>
    </row>
    <row r="20" spans="1:5" ht="12.75" customHeight="1">
      <c r="A20" s="139" t="s">
        <v>1106</v>
      </c>
    </row>
  </sheetData>
  <mergeCells count="3">
    <mergeCell ref="A6:A7"/>
    <mergeCell ref="B6:B7"/>
    <mergeCell ref="C6:E6"/>
  </mergeCells>
  <printOptions horizontalCentered="1" verticalCentered="1"/>
  <pageMargins left="0.39370078740157483" right="0.39370078740157483" top="0.59055118110236227" bottom="0.59055118110236227" header="0" footer="0.19685039370078741"/>
  <pageSetup scale="75" firstPageNumber="26" orientation="landscape" useFirstPageNumber="1" horizontalDpi="120" verticalDpi="144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3FD8B-3084-4250-BD37-BD8BD9E6B030}">
  <dimension ref="A1:E62"/>
  <sheetViews>
    <sheetView showGridLines="0" zoomScaleNormal="100" workbookViewId="0">
      <selection activeCell="H4" sqref="H4"/>
    </sheetView>
  </sheetViews>
  <sheetFormatPr baseColWidth="10" defaultRowHeight="12" customHeight="1"/>
  <cols>
    <col min="1" max="1" width="23.85546875" style="398" customWidth="1"/>
    <col min="2" max="2" width="13.28515625" style="398" customWidth="1"/>
    <col min="3" max="3" width="13.42578125" style="398" customWidth="1"/>
    <col min="4" max="4" width="13" style="398" customWidth="1"/>
    <col min="5" max="5" width="11.140625" style="398" customWidth="1"/>
    <col min="6" max="247" width="11.42578125" style="398"/>
    <col min="248" max="248" width="23.85546875" style="398" customWidth="1"/>
    <col min="249" max="249" width="13.28515625" style="398" customWidth="1"/>
    <col min="250" max="250" width="13.42578125" style="398" customWidth="1"/>
    <col min="251" max="251" width="13" style="398" customWidth="1"/>
    <col min="252" max="252" width="11.140625" style="398" customWidth="1"/>
    <col min="253" max="257" width="9" style="398" customWidth="1"/>
    <col min="258" max="258" width="11.140625" style="398" customWidth="1"/>
    <col min="259" max="259" width="10.7109375" style="398" customWidth="1"/>
    <col min="260" max="503" width="11.42578125" style="398"/>
    <col min="504" max="504" width="23.85546875" style="398" customWidth="1"/>
    <col min="505" max="505" width="13.28515625" style="398" customWidth="1"/>
    <col min="506" max="506" width="13.42578125" style="398" customWidth="1"/>
    <col min="507" max="507" width="13" style="398" customWidth="1"/>
    <col min="508" max="508" width="11.140625" style="398" customWidth="1"/>
    <col min="509" max="513" width="9" style="398" customWidth="1"/>
    <col min="514" max="514" width="11.140625" style="398" customWidth="1"/>
    <col min="515" max="515" width="10.7109375" style="398" customWidth="1"/>
    <col min="516" max="759" width="11.42578125" style="398"/>
    <col min="760" max="760" width="23.85546875" style="398" customWidth="1"/>
    <col min="761" max="761" width="13.28515625" style="398" customWidth="1"/>
    <col min="762" max="762" width="13.42578125" style="398" customWidth="1"/>
    <col min="763" max="763" width="13" style="398" customWidth="1"/>
    <col min="764" max="764" width="11.140625" style="398" customWidth="1"/>
    <col min="765" max="769" width="9" style="398" customWidth="1"/>
    <col min="770" max="770" width="11.140625" style="398" customWidth="1"/>
    <col min="771" max="771" width="10.7109375" style="398" customWidth="1"/>
    <col min="772" max="1015" width="11.42578125" style="398"/>
    <col min="1016" max="1016" width="23.85546875" style="398" customWidth="1"/>
    <col min="1017" max="1017" width="13.28515625" style="398" customWidth="1"/>
    <col min="1018" max="1018" width="13.42578125" style="398" customWidth="1"/>
    <col min="1019" max="1019" width="13" style="398" customWidth="1"/>
    <col min="1020" max="1020" width="11.140625" style="398" customWidth="1"/>
    <col min="1021" max="1025" width="9" style="398" customWidth="1"/>
    <col min="1026" max="1026" width="11.140625" style="398" customWidth="1"/>
    <col min="1027" max="1027" width="10.7109375" style="398" customWidth="1"/>
    <col min="1028" max="1271" width="11.42578125" style="398"/>
    <col min="1272" max="1272" width="23.85546875" style="398" customWidth="1"/>
    <col min="1273" max="1273" width="13.28515625" style="398" customWidth="1"/>
    <col min="1274" max="1274" width="13.42578125" style="398" customWidth="1"/>
    <col min="1275" max="1275" width="13" style="398" customWidth="1"/>
    <col min="1276" max="1276" width="11.140625" style="398" customWidth="1"/>
    <col min="1277" max="1281" width="9" style="398" customWidth="1"/>
    <col min="1282" max="1282" width="11.140625" style="398" customWidth="1"/>
    <col min="1283" max="1283" width="10.7109375" style="398" customWidth="1"/>
    <col min="1284" max="1527" width="11.42578125" style="398"/>
    <col min="1528" max="1528" width="23.85546875" style="398" customWidth="1"/>
    <col min="1529" max="1529" width="13.28515625" style="398" customWidth="1"/>
    <col min="1530" max="1530" width="13.42578125" style="398" customWidth="1"/>
    <col min="1531" max="1531" width="13" style="398" customWidth="1"/>
    <col min="1532" max="1532" width="11.140625" style="398" customWidth="1"/>
    <col min="1533" max="1537" width="9" style="398" customWidth="1"/>
    <col min="1538" max="1538" width="11.140625" style="398" customWidth="1"/>
    <col min="1539" max="1539" width="10.7109375" style="398" customWidth="1"/>
    <col min="1540" max="1783" width="11.42578125" style="398"/>
    <col min="1784" max="1784" width="23.85546875" style="398" customWidth="1"/>
    <col min="1785" max="1785" width="13.28515625" style="398" customWidth="1"/>
    <col min="1786" max="1786" width="13.42578125" style="398" customWidth="1"/>
    <col min="1787" max="1787" width="13" style="398" customWidth="1"/>
    <col min="1788" max="1788" width="11.140625" style="398" customWidth="1"/>
    <col min="1789" max="1793" width="9" style="398" customWidth="1"/>
    <col min="1794" max="1794" width="11.140625" style="398" customWidth="1"/>
    <col min="1795" max="1795" width="10.7109375" style="398" customWidth="1"/>
    <col min="1796" max="2039" width="11.42578125" style="398"/>
    <col min="2040" max="2040" width="23.85546875" style="398" customWidth="1"/>
    <col min="2041" max="2041" width="13.28515625" style="398" customWidth="1"/>
    <col min="2042" max="2042" width="13.42578125" style="398" customWidth="1"/>
    <col min="2043" max="2043" width="13" style="398" customWidth="1"/>
    <col min="2044" max="2044" width="11.140625" style="398" customWidth="1"/>
    <col min="2045" max="2049" width="9" style="398" customWidth="1"/>
    <col min="2050" max="2050" width="11.140625" style="398" customWidth="1"/>
    <col min="2051" max="2051" width="10.7109375" style="398" customWidth="1"/>
    <col min="2052" max="2295" width="11.42578125" style="398"/>
    <col min="2296" max="2296" width="23.85546875" style="398" customWidth="1"/>
    <col min="2297" max="2297" width="13.28515625" style="398" customWidth="1"/>
    <col min="2298" max="2298" width="13.42578125" style="398" customWidth="1"/>
    <col min="2299" max="2299" width="13" style="398" customWidth="1"/>
    <col min="2300" max="2300" width="11.140625" style="398" customWidth="1"/>
    <col min="2301" max="2305" width="9" style="398" customWidth="1"/>
    <col min="2306" max="2306" width="11.140625" style="398" customWidth="1"/>
    <col min="2307" max="2307" width="10.7109375" style="398" customWidth="1"/>
    <col min="2308" max="2551" width="11.42578125" style="398"/>
    <col min="2552" max="2552" width="23.85546875" style="398" customWidth="1"/>
    <col min="2553" max="2553" width="13.28515625" style="398" customWidth="1"/>
    <col min="2554" max="2554" width="13.42578125" style="398" customWidth="1"/>
    <col min="2555" max="2555" width="13" style="398" customWidth="1"/>
    <col min="2556" max="2556" width="11.140625" style="398" customWidth="1"/>
    <col min="2557" max="2561" width="9" style="398" customWidth="1"/>
    <col min="2562" max="2562" width="11.140625" style="398" customWidth="1"/>
    <col min="2563" max="2563" width="10.7109375" style="398" customWidth="1"/>
    <col min="2564" max="2807" width="11.42578125" style="398"/>
    <col min="2808" max="2808" width="23.85546875" style="398" customWidth="1"/>
    <col min="2809" max="2809" width="13.28515625" style="398" customWidth="1"/>
    <col min="2810" max="2810" width="13.42578125" style="398" customWidth="1"/>
    <col min="2811" max="2811" width="13" style="398" customWidth="1"/>
    <col min="2812" max="2812" width="11.140625" style="398" customWidth="1"/>
    <col min="2813" max="2817" width="9" style="398" customWidth="1"/>
    <col min="2818" max="2818" width="11.140625" style="398" customWidth="1"/>
    <col min="2819" max="2819" width="10.7109375" style="398" customWidth="1"/>
    <col min="2820" max="3063" width="11.42578125" style="398"/>
    <col min="3064" max="3064" width="23.85546875" style="398" customWidth="1"/>
    <col min="3065" max="3065" width="13.28515625" style="398" customWidth="1"/>
    <col min="3066" max="3066" width="13.42578125" style="398" customWidth="1"/>
    <col min="3067" max="3067" width="13" style="398" customWidth="1"/>
    <col min="3068" max="3068" width="11.140625" style="398" customWidth="1"/>
    <col min="3069" max="3073" width="9" style="398" customWidth="1"/>
    <col min="3074" max="3074" width="11.140625" style="398" customWidth="1"/>
    <col min="3075" max="3075" width="10.7109375" style="398" customWidth="1"/>
    <col min="3076" max="3319" width="11.42578125" style="398"/>
    <col min="3320" max="3320" width="23.85546875" style="398" customWidth="1"/>
    <col min="3321" max="3321" width="13.28515625" style="398" customWidth="1"/>
    <col min="3322" max="3322" width="13.42578125" style="398" customWidth="1"/>
    <col min="3323" max="3323" width="13" style="398" customWidth="1"/>
    <col min="3324" max="3324" width="11.140625" style="398" customWidth="1"/>
    <col min="3325" max="3329" width="9" style="398" customWidth="1"/>
    <col min="3330" max="3330" width="11.140625" style="398" customWidth="1"/>
    <col min="3331" max="3331" width="10.7109375" style="398" customWidth="1"/>
    <col min="3332" max="3575" width="11.42578125" style="398"/>
    <col min="3576" max="3576" width="23.85546875" style="398" customWidth="1"/>
    <col min="3577" max="3577" width="13.28515625" style="398" customWidth="1"/>
    <col min="3578" max="3578" width="13.42578125" style="398" customWidth="1"/>
    <col min="3579" max="3579" width="13" style="398" customWidth="1"/>
    <col min="3580" max="3580" width="11.140625" style="398" customWidth="1"/>
    <col min="3581" max="3585" width="9" style="398" customWidth="1"/>
    <col min="3586" max="3586" width="11.140625" style="398" customWidth="1"/>
    <col min="3587" max="3587" width="10.7109375" style="398" customWidth="1"/>
    <col min="3588" max="3831" width="11.42578125" style="398"/>
    <col min="3832" max="3832" width="23.85546875" style="398" customWidth="1"/>
    <col min="3833" max="3833" width="13.28515625" style="398" customWidth="1"/>
    <col min="3834" max="3834" width="13.42578125" style="398" customWidth="1"/>
    <col min="3835" max="3835" width="13" style="398" customWidth="1"/>
    <col min="3836" max="3836" width="11.140625" style="398" customWidth="1"/>
    <col min="3837" max="3841" width="9" style="398" customWidth="1"/>
    <col min="3842" max="3842" width="11.140625" style="398" customWidth="1"/>
    <col min="3843" max="3843" width="10.7109375" style="398" customWidth="1"/>
    <col min="3844" max="4087" width="11.42578125" style="398"/>
    <col min="4088" max="4088" width="23.85546875" style="398" customWidth="1"/>
    <col min="4089" max="4089" width="13.28515625" style="398" customWidth="1"/>
    <col min="4090" max="4090" width="13.42578125" style="398" customWidth="1"/>
    <col min="4091" max="4091" width="13" style="398" customWidth="1"/>
    <col min="4092" max="4092" width="11.140625" style="398" customWidth="1"/>
    <col min="4093" max="4097" width="9" style="398" customWidth="1"/>
    <col min="4098" max="4098" width="11.140625" style="398" customWidth="1"/>
    <col min="4099" max="4099" width="10.7109375" style="398" customWidth="1"/>
    <col min="4100" max="4343" width="11.42578125" style="398"/>
    <col min="4344" max="4344" width="23.85546875" style="398" customWidth="1"/>
    <col min="4345" max="4345" width="13.28515625" style="398" customWidth="1"/>
    <col min="4346" max="4346" width="13.42578125" style="398" customWidth="1"/>
    <col min="4347" max="4347" width="13" style="398" customWidth="1"/>
    <col min="4348" max="4348" width="11.140625" style="398" customWidth="1"/>
    <col min="4349" max="4353" width="9" style="398" customWidth="1"/>
    <col min="4354" max="4354" width="11.140625" style="398" customWidth="1"/>
    <col min="4355" max="4355" width="10.7109375" style="398" customWidth="1"/>
    <col min="4356" max="4599" width="11.42578125" style="398"/>
    <col min="4600" max="4600" width="23.85546875" style="398" customWidth="1"/>
    <col min="4601" max="4601" width="13.28515625" style="398" customWidth="1"/>
    <col min="4602" max="4602" width="13.42578125" style="398" customWidth="1"/>
    <col min="4603" max="4603" width="13" style="398" customWidth="1"/>
    <col min="4604" max="4604" width="11.140625" style="398" customWidth="1"/>
    <col min="4605" max="4609" width="9" style="398" customWidth="1"/>
    <col min="4610" max="4610" width="11.140625" style="398" customWidth="1"/>
    <col min="4611" max="4611" width="10.7109375" style="398" customWidth="1"/>
    <col min="4612" max="4855" width="11.42578125" style="398"/>
    <col min="4856" max="4856" width="23.85546875" style="398" customWidth="1"/>
    <col min="4857" max="4857" width="13.28515625" style="398" customWidth="1"/>
    <col min="4858" max="4858" width="13.42578125" style="398" customWidth="1"/>
    <col min="4859" max="4859" width="13" style="398" customWidth="1"/>
    <col min="4860" max="4860" width="11.140625" style="398" customWidth="1"/>
    <col min="4861" max="4865" width="9" style="398" customWidth="1"/>
    <col min="4866" max="4866" width="11.140625" style="398" customWidth="1"/>
    <col min="4867" max="4867" width="10.7109375" style="398" customWidth="1"/>
    <col min="4868" max="5111" width="11.42578125" style="398"/>
    <col min="5112" max="5112" width="23.85546875" style="398" customWidth="1"/>
    <col min="5113" max="5113" width="13.28515625" style="398" customWidth="1"/>
    <col min="5114" max="5114" width="13.42578125" style="398" customWidth="1"/>
    <col min="5115" max="5115" width="13" style="398" customWidth="1"/>
    <col min="5116" max="5116" width="11.140625" style="398" customWidth="1"/>
    <col min="5117" max="5121" width="9" style="398" customWidth="1"/>
    <col min="5122" max="5122" width="11.140625" style="398" customWidth="1"/>
    <col min="5123" max="5123" width="10.7109375" style="398" customWidth="1"/>
    <col min="5124" max="5367" width="11.42578125" style="398"/>
    <col min="5368" max="5368" width="23.85546875" style="398" customWidth="1"/>
    <col min="5369" max="5369" width="13.28515625" style="398" customWidth="1"/>
    <col min="5370" max="5370" width="13.42578125" style="398" customWidth="1"/>
    <col min="5371" max="5371" width="13" style="398" customWidth="1"/>
    <col min="5372" max="5372" width="11.140625" style="398" customWidth="1"/>
    <col min="5373" max="5377" width="9" style="398" customWidth="1"/>
    <col min="5378" max="5378" width="11.140625" style="398" customWidth="1"/>
    <col min="5379" max="5379" width="10.7109375" style="398" customWidth="1"/>
    <col min="5380" max="5623" width="11.42578125" style="398"/>
    <col min="5624" max="5624" width="23.85546875" style="398" customWidth="1"/>
    <col min="5625" max="5625" width="13.28515625" style="398" customWidth="1"/>
    <col min="5626" max="5626" width="13.42578125" style="398" customWidth="1"/>
    <col min="5627" max="5627" width="13" style="398" customWidth="1"/>
    <col min="5628" max="5628" width="11.140625" style="398" customWidth="1"/>
    <col min="5629" max="5633" width="9" style="398" customWidth="1"/>
    <col min="5634" max="5634" width="11.140625" style="398" customWidth="1"/>
    <col min="5635" max="5635" width="10.7109375" style="398" customWidth="1"/>
    <col min="5636" max="5879" width="11.42578125" style="398"/>
    <col min="5880" max="5880" width="23.85546875" style="398" customWidth="1"/>
    <col min="5881" max="5881" width="13.28515625" style="398" customWidth="1"/>
    <col min="5882" max="5882" width="13.42578125" style="398" customWidth="1"/>
    <col min="5883" max="5883" width="13" style="398" customWidth="1"/>
    <col min="5884" max="5884" width="11.140625" style="398" customWidth="1"/>
    <col min="5885" max="5889" width="9" style="398" customWidth="1"/>
    <col min="5890" max="5890" width="11.140625" style="398" customWidth="1"/>
    <col min="5891" max="5891" width="10.7109375" style="398" customWidth="1"/>
    <col min="5892" max="6135" width="11.42578125" style="398"/>
    <col min="6136" max="6136" width="23.85546875" style="398" customWidth="1"/>
    <col min="6137" max="6137" width="13.28515625" style="398" customWidth="1"/>
    <col min="6138" max="6138" width="13.42578125" style="398" customWidth="1"/>
    <col min="6139" max="6139" width="13" style="398" customWidth="1"/>
    <col min="6140" max="6140" width="11.140625" style="398" customWidth="1"/>
    <col min="6141" max="6145" width="9" style="398" customWidth="1"/>
    <col min="6146" max="6146" width="11.140625" style="398" customWidth="1"/>
    <col min="6147" max="6147" width="10.7109375" style="398" customWidth="1"/>
    <col min="6148" max="6391" width="11.42578125" style="398"/>
    <col min="6392" max="6392" width="23.85546875" style="398" customWidth="1"/>
    <col min="6393" max="6393" width="13.28515625" style="398" customWidth="1"/>
    <col min="6394" max="6394" width="13.42578125" style="398" customWidth="1"/>
    <col min="6395" max="6395" width="13" style="398" customWidth="1"/>
    <col min="6396" max="6396" width="11.140625" style="398" customWidth="1"/>
    <col min="6397" max="6401" width="9" style="398" customWidth="1"/>
    <col min="6402" max="6402" width="11.140625" style="398" customWidth="1"/>
    <col min="6403" max="6403" width="10.7109375" style="398" customWidth="1"/>
    <col min="6404" max="6647" width="11.42578125" style="398"/>
    <col min="6648" max="6648" width="23.85546875" style="398" customWidth="1"/>
    <col min="6649" max="6649" width="13.28515625" style="398" customWidth="1"/>
    <col min="6650" max="6650" width="13.42578125" style="398" customWidth="1"/>
    <col min="6651" max="6651" width="13" style="398" customWidth="1"/>
    <col min="6652" max="6652" width="11.140625" style="398" customWidth="1"/>
    <col min="6653" max="6657" width="9" style="398" customWidth="1"/>
    <col min="6658" max="6658" width="11.140625" style="398" customWidth="1"/>
    <col min="6659" max="6659" width="10.7109375" style="398" customWidth="1"/>
    <col min="6660" max="6903" width="11.42578125" style="398"/>
    <col min="6904" max="6904" width="23.85546875" style="398" customWidth="1"/>
    <col min="6905" max="6905" width="13.28515625" style="398" customWidth="1"/>
    <col min="6906" max="6906" width="13.42578125" style="398" customWidth="1"/>
    <col min="6907" max="6907" width="13" style="398" customWidth="1"/>
    <col min="6908" max="6908" width="11.140625" style="398" customWidth="1"/>
    <col min="6909" max="6913" width="9" style="398" customWidth="1"/>
    <col min="6914" max="6914" width="11.140625" style="398" customWidth="1"/>
    <col min="6915" max="6915" width="10.7109375" style="398" customWidth="1"/>
    <col min="6916" max="7159" width="11.42578125" style="398"/>
    <col min="7160" max="7160" width="23.85546875" style="398" customWidth="1"/>
    <col min="7161" max="7161" width="13.28515625" style="398" customWidth="1"/>
    <col min="7162" max="7162" width="13.42578125" style="398" customWidth="1"/>
    <col min="7163" max="7163" width="13" style="398" customWidth="1"/>
    <col min="7164" max="7164" width="11.140625" style="398" customWidth="1"/>
    <col min="7165" max="7169" width="9" style="398" customWidth="1"/>
    <col min="7170" max="7170" width="11.140625" style="398" customWidth="1"/>
    <col min="7171" max="7171" width="10.7109375" style="398" customWidth="1"/>
    <col min="7172" max="7415" width="11.42578125" style="398"/>
    <col min="7416" max="7416" width="23.85546875" style="398" customWidth="1"/>
    <col min="7417" max="7417" width="13.28515625" style="398" customWidth="1"/>
    <col min="7418" max="7418" width="13.42578125" style="398" customWidth="1"/>
    <col min="7419" max="7419" width="13" style="398" customWidth="1"/>
    <col min="7420" max="7420" width="11.140625" style="398" customWidth="1"/>
    <col min="7421" max="7425" width="9" style="398" customWidth="1"/>
    <col min="7426" max="7426" width="11.140625" style="398" customWidth="1"/>
    <col min="7427" max="7427" width="10.7109375" style="398" customWidth="1"/>
    <col min="7428" max="7671" width="11.42578125" style="398"/>
    <col min="7672" max="7672" width="23.85546875" style="398" customWidth="1"/>
    <col min="7673" max="7673" width="13.28515625" style="398" customWidth="1"/>
    <col min="7674" max="7674" width="13.42578125" style="398" customWidth="1"/>
    <col min="7675" max="7675" width="13" style="398" customWidth="1"/>
    <col min="7676" max="7676" width="11.140625" style="398" customWidth="1"/>
    <col min="7677" max="7681" width="9" style="398" customWidth="1"/>
    <col min="7682" max="7682" width="11.140625" style="398" customWidth="1"/>
    <col min="7683" max="7683" width="10.7109375" style="398" customWidth="1"/>
    <col min="7684" max="7927" width="11.42578125" style="398"/>
    <col min="7928" max="7928" width="23.85546875" style="398" customWidth="1"/>
    <col min="7929" max="7929" width="13.28515625" style="398" customWidth="1"/>
    <col min="7930" max="7930" width="13.42578125" style="398" customWidth="1"/>
    <col min="7931" max="7931" width="13" style="398" customWidth="1"/>
    <col min="7932" max="7932" width="11.140625" style="398" customWidth="1"/>
    <col min="7933" max="7937" width="9" style="398" customWidth="1"/>
    <col min="7938" max="7938" width="11.140625" style="398" customWidth="1"/>
    <col min="7939" max="7939" width="10.7109375" style="398" customWidth="1"/>
    <col min="7940" max="8183" width="11.42578125" style="398"/>
    <col min="8184" max="8184" width="23.85546875" style="398" customWidth="1"/>
    <col min="8185" max="8185" width="13.28515625" style="398" customWidth="1"/>
    <col min="8186" max="8186" width="13.42578125" style="398" customWidth="1"/>
    <col min="8187" max="8187" width="13" style="398" customWidth="1"/>
    <col min="8188" max="8188" width="11.140625" style="398" customWidth="1"/>
    <col min="8189" max="8193" width="9" style="398" customWidth="1"/>
    <col min="8194" max="8194" width="11.140625" style="398" customWidth="1"/>
    <col min="8195" max="8195" width="10.7109375" style="398" customWidth="1"/>
    <col min="8196" max="8439" width="11.42578125" style="398"/>
    <col min="8440" max="8440" width="23.85546875" style="398" customWidth="1"/>
    <col min="8441" max="8441" width="13.28515625" style="398" customWidth="1"/>
    <col min="8442" max="8442" width="13.42578125" style="398" customWidth="1"/>
    <col min="8443" max="8443" width="13" style="398" customWidth="1"/>
    <col min="8444" max="8444" width="11.140625" style="398" customWidth="1"/>
    <col min="8445" max="8449" width="9" style="398" customWidth="1"/>
    <col min="8450" max="8450" width="11.140625" style="398" customWidth="1"/>
    <col min="8451" max="8451" width="10.7109375" style="398" customWidth="1"/>
    <col min="8452" max="8695" width="11.42578125" style="398"/>
    <col min="8696" max="8696" width="23.85546875" style="398" customWidth="1"/>
    <col min="8697" max="8697" width="13.28515625" style="398" customWidth="1"/>
    <col min="8698" max="8698" width="13.42578125" style="398" customWidth="1"/>
    <col min="8699" max="8699" width="13" style="398" customWidth="1"/>
    <col min="8700" max="8700" width="11.140625" style="398" customWidth="1"/>
    <col min="8701" max="8705" width="9" style="398" customWidth="1"/>
    <col min="8706" max="8706" width="11.140625" style="398" customWidth="1"/>
    <col min="8707" max="8707" width="10.7109375" style="398" customWidth="1"/>
    <col min="8708" max="8951" width="11.42578125" style="398"/>
    <col min="8952" max="8952" width="23.85546875" style="398" customWidth="1"/>
    <col min="8953" max="8953" width="13.28515625" style="398" customWidth="1"/>
    <col min="8954" max="8954" width="13.42578125" style="398" customWidth="1"/>
    <col min="8955" max="8955" width="13" style="398" customWidth="1"/>
    <col min="8956" max="8956" width="11.140625" style="398" customWidth="1"/>
    <col min="8957" max="8961" width="9" style="398" customWidth="1"/>
    <col min="8962" max="8962" width="11.140625" style="398" customWidth="1"/>
    <col min="8963" max="8963" width="10.7109375" style="398" customWidth="1"/>
    <col min="8964" max="9207" width="11.42578125" style="398"/>
    <col min="9208" max="9208" width="23.85546875" style="398" customWidth="1"/>
    <col min="9209" max="9209" width="13.28515625" style="398" customWidth="1"/>
    <col min="9210" max="9210" width="13.42578125" style="398" customWidth="1"/>
    <col min="9211" max="9211" width="13" style="398" customWidth="1"/>
    <col min="9212" max="9212" width="11.140625" style="398" customWidth="1"/>
    <col min="9213" max="9217" width="9" style="398" customWidth="1"/>
    <col min="9218" max="9218" width="11.140625" style="398" customWidth="1"/>
    <col min="9219" max="9219" width="10.7109375" style="398" customWidth="1"/>
    <col min="9220" max="9463" width="11.42578125" style="398"/>
    <col min="9464" max="9464" width="23.85546875" style="398" customWidth="1"/>
    <col min="9465" max="9465" width="13.28515625" style="398" customWidth="1"/>
    <col min="9466" max="9466" width="13.42578125" style="398" customWidth="1"/>
    <col min="9467" max="9467" width="13" style="398" customWidth="1"/>
    <col min="9468" max="9468" width="11.140625" style="398" customWidth="1"/>
    <col min="9469" max="9473" width="9" style="398" customWidth="1"/>
    <col min="9474" max="9474" width="11.140625" style="398" customWidth="1"/>
    <col min="9475" max="9475" width="10.7109375" style="398" customWidth="1"/>
    <col min="9476" max="9719" width="11.42578125" style="398"/>
    <col min="9720" max="9720" width="23.85546875" style="398" customWidth="1"/>
    <col min="9721" max="9721" width="13.28515625" style="398" customWidth="1"/>
    <col min="9722" max="9722" width="13.42578125" style="398" customWidth="1"/>
    <col min="9723" max="9723" width="13" style="398" customWidth="1"/>
    <col min="9724" max="9724" width="11.140625" style="398" customWidth="1"/>
    <col min="9725" max="9729" width="9" style="398" customWidth="1"/>
    <col min="9730" max="9730" width="11.140625" style="398" customWidth="1"/>
    <col min="9731" max="9731" width="10.7109375" style="398" customWidth="1"/>
    <col min="9732" max="9975" width="11.42578125" style="398"/>
    <col min="9976" max="9976" width="23.85546875" style="398" customWidth="1"/>
    <col min="9977" max="9977" width="13.28515625" style="398" customWidth="1"/>
    <col min="9978" max="9978" width="13.42578125" style="398" customWidth="1"/>
    <col min="9979" max="9979" width="13" style="398" customWidth="1"/>
    <col min="9980" max="9980" width="11.140625" style="398" customWidth="1"/>
    <col min="9981" max="9985" width="9" style="398" customWidth="1"/>
    <col min="9986" max="9986" width="11.140625" style="398" customWidth="1"/>
    <col min="9987" max="9987" width="10.7109375" style="398" customWidth="1"/>
    <col min="9988" max="10231" width="11.42578125" style="398"/>
    <col min="10232" max="10232" width="23.85546875" style="398" customWidth="1"/>
    <col min="10233" max="10233" width="13.28515625" style="398" customWidth="1"/>
    <col min="10234" max="10234" width="13.42578125" style="398" customWidth="1"/>
    <col min="10235" max="10235" width="13" style="398" customWidth="1"/>
    <col min="10236" max="10236" width="11.140625" style="398" customWidth="1"/>
    <col min="10237" max="10241" width="9" style="398" customWidth="1"/>
    <col min="10242" max="10242" width="11.140625" style="398" customWidth="1"/>
    <col min="10243" max="10243" width="10.7109375" style="398" customWidth="1"/>
    <col min="10244" max="10487" width="11.42578125" style="398"/>
    <col min="10488" max="10488" width="23.85546875" style="398" customWidth="1"/>
    <col min="10489" max="10489" width="13.28515625" style="398" customWidth="1"/>
    <col min="10490" max="10490" width="13.42578125" style="398" customWidth="1"/>
    <col min="10491" max="10491" width="13" style="398" customWidth="1"/>
    <col min="10492" max="10492" width="11.140625" style="398" customWidth="1"/>
    <col min="10493" max="10497" width="9" style="398" customWidth="1"/>
    <col min="10498" max="10498" width="11.140625" style="398" customWidth="1"/>
    <col min="10499" max="10499" width="10.7109375" style="398" customWidth="1"/>
    <col min="10500" max="10743" width="11.42578125" style="398"/>
    <col min="10744" max="10744" width="23.85546875" style="398" customWidth="1"/>
    <col min="10745" max="10745" width="13.28515625" style="398" customWidth="1"/>
    <col min="10746" max="10746" width="13.42578125" style="398" customWidth="1"/>
    <col min="10747" max="10747" width="13" style="398" customWidth="1"/>
    <col min="10748" max="10748" width="11.140625" style="398" customWidth="1"/>
    <col min="10749" max="10753" width="9" style="398" customWidth="1"/>
    <col min="10754" max="10754" width="11.140625" style="398" customWidth="1"/>
    <col min="10755" max="10755" width="10.7109375" style="398" customWidth="1"/>
    <col min="10756" max="10999" width="11.42578125" style="398"/>
    <col min="11000" max="11000" width="23.85546875" style="398" customWidth="1"/>
    <col min="11001" max="11001" width="13.28515625" style="398" customWidth="1"/>
    <col min="11002" max="11002" width="13.42578125" style="398" customWidth="1"/>
    <col min="11003" max="11003" width="13" style="398" customWidth="1"/>
    <col min="11004" max="11004" width="11.140625" style="398" customWidth="1"/>
    <col min="11005" max="11009" width="9" style="398" customWidth="1"/>
    <col min="11010" max="11010" width="11.140625" style="398" customWidth="1"/>
    <col min="11011" max="11011" width="10.7109375" style="398" customWidth="1"/>
    <col min="11012" max="11255" width="11.42578125" style="398"/>
    <col min="11256" max="11256" width="23.85546875" style="398" customWidth="1"/>
    <col min="11257" max="11257" width="13.28515625" style="398" customWidth="1"/>
    <col min="11258" max="11258" width="13.42578125" style="398" customWidth="1"/>
    <col min="11259" max="11259" width="13" style="398" customWidth="1"/>
    <col min="11260" max="11260" width="11.140625" style="398" customWidth="1"/>
    <col min="11261" max="11265" width="9" style="398" customWidth="1"/>
    <col min="11266" max="11266" width="11.140625" style="398" customWidth="1"/>
    <col min="11267" max="11267" width="10.7109375" style="398" customWidth="1"/>
    <col min="11268" max="11511" width="11.42578125" style="398"/>
    <col min="11512" max="11512" width="23.85546875" style="398" customWidth="1"/>
    <col min="11513" max="11513" width="13.28515625" style="398" customWidth="1"/>
    <col min="11514" max="11514" width="13.42578125" style="398" customWidth="1"/>
    <col min="11515" max="11515" width="13" style="398" customWidth="1"/>
    <col min="11516" max="11516" width="11.140625" style="398" customWidth="1"/>
    <col min="11517" max="11521" width="9" style="398" customWidth="1"/>
    <col min="11522" max="11522" width="11.140625" style="398" customWidth="1"/>
    <col min="11523" max="11523" width="10.7109375" style="398" customWidth="1"/>
    <col min="11524" max="11767" width="11.42578125" style="398"/>
    <col min="11768" max="11768" width="23.85546875" style="398" customWidth="1"/>
    <col min="11769" max="11769" width="13.28515625" style="398" customWidth="1"/>
    <col min="11770" max="11770" width="13.42578125" style="398" customWidth="1"/>
    <col min="11771" max="11771" width="13" style="398" customWidth="1"/>
    <col min="11772" max="11772" width="11.140625" style="398" customWidth="1"/>
    <col min="11773" max="11777" width="9" style="398" customWidth="1"/>
    <col min="11778" max="11778" width="11.140625" style="398" customWidth="1"/>
    <col min="11779" max="11779" width="10.7109375" style="398" customWidth="1"/>
    <col min="11780" max="12023" width="11.42578125" style="398"/>
    <col min="12024" max="12024" width="23.85546875" style="398" customWidth="1"/>
    <col min="12025" max="12025" width="13.28515625" style="398" customWidth="1"/>
    <col min="12026" max="12026" width="13.42578125" style="398" customWidth="1"/>
    <col min="12027" max="12027" width="13" style="398" customWidth="1"/>
    <col min="12028" max="12028" width="11.140625" style="398" customWidth="1"/>
    <col min="12029" max="12033" width="9" style="398" customWidth="1"/>
    <col min="12034" max="12034" width="11.140625" style="398" customWidth="1"/>
    <col min="12035" max="12035" width="10.7109375" style="398" customWidth="1"/>
    <col min="12036" max="12279" width="11.42578125" style="398"/>
    <col min="12280" max="12280" width="23.85546875" style="398" customWidth="1"/>
    <col min="12281" max="12281" width="13.28515625" style="398" customWidth="1"/>
    <col min="12282" max="12282" width="13.42578125" style="398" customWidth="1"/>
    <col min="12283" max="12283" width="13" style="398" customWidth="1"/>
    <col min="12284" max="12284" width="11.140625" style="398" customWidth="1"/>
    <col min="12285" max="12289" width="9" style="398" customWidth="1"/>
    <col min="12290" max="12290" width="11.140625" style="398" customWidth="1"/>
    <col min="12291" max="12291" width="10.7109375" style="398" customWidth="1"/>
    <col min="12292" max="12535" width="11.42578125" style="398"/>
    <col min="12536" max="12536" width="23.85546875" style="398" customWidth="1"/>
    <col min="12537" max="12537" width="13.28515625" style="398" customWidth="1"/>
    <col min="12538" max="12538" width="13.42578125" style="398" customWidth="1"/>
    <col min="12539" max="12539" width="13" style="398" customWidth="1"/>
    <col min="12540" max="12540" width="11.140625" style="398" customWidth="1"/>
    <col min="12541" max="12545" width="9" style="398" customWidth="1"/>
    <col min="12546" max="12546" width="11.140625" style="398" customWidth="1"/>
    <col min="12547" max="12547" width="10.7109375" style="398" customWidth="1"/>
    <col min="12548" max="12791" width="11.42578125" style="398"/>
    <col min="12792" max="12792" width="23.85546875" style="398" customWidth="1"/>
    <col min="12793" max="12793" width="13.28515625" style="398" customWidth="1"/>
    <col min="12794" max="12794" width="13.42578125" style="398" customWidth="1"/>
    <col min="12795" max="12795" width="13" style="398" customWidth="1"/>
    <col min="12796" max="12796" width="11.140625" style="398" customWidth="1"/>
    <col min="12797" max="12801" width="9" style="398" customWidth="1"/>
    <col min="12802" max="12802" width="11.140625" style="398" customWidth="1"/>
    <col min="12803" max="12803" width="10.7109375" style="398" customWidth="1"/>
    <col min="12804" max="13047" width="11.42578125" style="398"/>
    <col min="13048" max="13048" width="23.85546875" style="398" customWidth="1"/>
    <col min="13049" max="13049" width="13.28515625" style="398" customWidth="1"/>
    <col min="13050" max="13050" width="13.42578125" style="398" customWidth="1"/>
    <col min="13051" max="13051" width="13" style="398" customWidth="1"/>
    <col min="13052" max="13052" width="11.140625" style="398" customWidth="1"/>
    <col min="13053" max="13057" width="9" style="398" customWidth="1"/>
    <col min="13058" max="13058" width="11.140625" style="398" customWidth="1"/>
    <col min="13059" max="13059" width="10.7109375" style="398" customWidth="1"/>
    <col min="13060" max="13303" width="11.42578125" style="398"/>
    <col min="13304" max="13304" width="23.85546875" style="398" customWidth="1"/>
    <col min="13305" max="13305" width="13.28515625" style="398" customWidth="1"/>
    <col min="13306" max="13306" width="13.42578125" style="398" customWidth="1"/>
    <col min="13307" max="13307" width="13" style="398" customWidth="1"/>
    <col min="13308" max="13308" width="11.140625" style="398" customWidth="1"/>
    <col min="13309" max="13313" width="9" style="398" customWidth="1"/>
    <col min="13314" max="13314" width="11.140625" style="398" customWidth="1"/>
    <col min="13315" max="13315" width="10.7109375" style="398" customWidth="1"/>
    <col min="13316" max="13559" width="11.42578125" style="398"/>
    <col min="13560" max="13560" width="23.85546875" style="398" customWidth="1"/>
    <col min="13561" max="13561" width="13.28515625" style="398" customWidth="1"/>
    <col min="13562" max="13562" width="13.42578125" style="398" customWidth="1"/>
    <col min="13563" max="13563" width="13" style="398" customWidth="1"/>
    <col min="13564" max="13564" width="11.140625" style="398" customWidth="1"/>
    <col min="13565" max="13569" width="9" style="398" customWidth="1"/>
    <col min="13570" max="13570" width="11.140625" style="398" customWidth="1"/>
    <col min="13571" max="13571" width="10.7109375" style="398" customWidth="1"/>
    <col min="13572" max="13815" width="11.42578125" style="398"/>
    <col min="13816" max="13816" width="23.85546875" style="398" customWidth="1"/>
    <col min="13817" max="13817" width="13.28515625" style="398" customWidth="1"/>
    <col min="13818" max="13818" width="13.42578125" style="398" customWidth="1"/>
    <col min="13819" max="13819" width="13" style="398" customWidth="1"/>
    <col min="13820" max="13820" width="11.140625" style="398" customWidth="1"/>
    <col min="13821" max="13825" width="9" style="398" customWidth="1"/>
    <col min="13826" max="13826" width="11.140625" style="398" customWidth="1"/>
    <col min="13827" max="13827" width="10.7109375" style="398" customWidth="1"/>
    <col min="13828" max="14071" width="11.42578125" style="398"/>
    <col min="14072" max="14072" width="23.85546875" style="398" customWidth="1"/>
    <col min="14073" max="14073" width="13.28515625" style="398" customWidth="1"/>
    <col min="14074" max="14074" width="13.42578125" style="398" customWidth="1"/>
    <col min="14075" max="14075" width="13" style="398" customWidth="1"/>
    <col min="14076" max="14076" width="11.140625" style="398" customWidth="1"/>
    <col min="14077" max="14081" width="9" style="398" customWidth="1"/>
    <col min="14082" max="14082" width="11.140625" style="398" customWidth="1"/>
    <col min="14083" max="14083" width="10.7109375" style="398" customWidth="1"/>
    <col min="14084" max="14327" width="11.42578125" style="398"/>
    <col min="14328" max="14328" width="23.85546875" style="398" customWidth="1"/>
    <col min="14329" max="14329" width="13.28515625" style="398" customWidth="1"/>
    <col min="14330" max="14330" width="13.42578125" style="398" customWidth="1"/>
    <col min="14331" max="14331" width="13" style="398" customWidth="1"/>
    <col min="14332" max="14332" width="11.140625" style="398" customWidth="1"/>
    <col min="14333" max="14337" width="9" style="398" customWidth="1"/>
    <col min="14338" max="14338" width="11.140625" style="398" customWidth="1"/>
    <col min="14339" max="14339" width="10.7109375" style="398" customWidth="1"/>
    <col min="14340" max="14583" width="11.42578125" style="398"/>
    <col min="14584" max="14584" width="23.85546875" style="398" customWidth="1"/>
    <col min="14585" max="14585" width="13.28515625" style="398" customWidth="1"/>
    <col min="14586" max="14586" width="13.42578125" style="398" customWidth="1"/>
    <col min="14587" max="14587" width="13" style="398" customWidth="1"/>
    <col min="14588" max="14588" width="11.140625" style="398" customWidth="1"/>
    <col min="14589" max="14593" width="9" style="398" customWidth="1"/>
    <col min="14594" max="14594" width="11.140625" style="398" customWidth="1"/>
    <col min="14595" max="14595" width="10.7109375" style="398" customWidth="1"/>
    <col min="14596" max="14839" width="11.42578125" style="398"/>
    <col min="14840" max="14840" width="23.85546875" style="398" customWidth="1"/>
    <col min="14841" max="14841" width="13.28515625" style="398" customWidth="1"/>
    <col min="14842" max="14842" width="13.42578125" style="398" customWidth="1"/>
    <col min="14843" max="14843" width="13" style="398" customWidth="1"/>
    <col min="14844" max="14844" width="11.140625" style="398" customWidth="1"/>
    <col min="14845" max="14849" width="9" style="398" customWidth="1"/>
    <col min="14850" max="14850" width="11.140625" style="398" customWidth="1"/>
    <col min="14851" max="14851" width="10.7109375" style="398" customWidth="1"/>
    <col min="14852" max="15095" width="11.42578125" style="398"/>
    <col min="15096" max="15096" width="23.85546875" style="398" customWidth="1"/>
    <col min="15097" max="15097" width="13.28515625" style="398" customWidth="1"/>
    <col min="15098" max="15098" width="13.42578125" style="398" customWidth="1"/>
    <col min="15099" max="15099" width="13" style="398" customWidth="1"/>
    <col min="15100" max="15100" width="11.140625" style="398" customWidth="1"/>
    <col min="15101" max="15105" width="9" style="398" customWidth="1"/>
    <col min="15106" max="15106" width="11.140625" style="398" customWidth="1"/>
    <col min="15107" max="15107" width="10.7109375" style="398" customWidth="1"/>
    <col min="15108" max="15351" width="11.42578125" style="398"/>
    <col min="15352" max="15352" width="23.85546875" style="398" customWidth="1"/>
    <col min="15353" max="15353" width="13.28515625" style="398" customWidth="1"/>
    <col min="15354" max="15354" width="13.42578125" style="398" customWidth="1"/>
    <col min="15355" max="15355" width="13" style="398" customWidth="1"/>
    <col min="15356" max="15356" width="11.140625" style="398" customWidth="1"/>
    <col min="15357" max="15361" width="9" style="398" customWidth="1"/>
    <col min="15362" max="15362" width="11.140625" style="398" customWidth="1"/>
    <col min="15363" max="15363" width="10.7109375" style="398" customWidth="1"/>
    <col min="15364" max="15607" width="11.42578125" style="398"/>
    <col min="15608" max="15608" width="23.85546875" style="398" customWidth="1"/>
    <col min="15609" max="15609" width="13.28515625" style="398" customWidth="1"/>
    <col min="15610" max="15610" width="13.42578125" style="398" customWidth="1"/>
    <col min="15611" max="15611" width="13" style="398" customWidth="1"/>
    <col min="15612" max="15612" width="11.140625" style="398" customWidth="1"/>
    <col min="15613" max="15617" width="9" style="398" customWidth="1"/>
    <col min="15618" max="15618" width="11.140625" style="398" customWidth="1"/>
    <col min="15619" max="15619" width="10.7109375" style="398" customWidth="1"/>
    <col min="15620" max="15863" width="11.42578125" style="398"/>
    <col min="15864" max="15864" width="23.85546875" style="398" customWidth="1"/>
    <col min="15865" max="15865" width="13.28515625" style="398" customWidth="1"/>
    <col min="15866" max="15866" width="13.42578125" style="398" customWidth="1"/>
    <col min="15867" max="15867" width="13" style="398" customWidth="1"/>
    <col min="15868" max="15868" width="11.140625" style="398" customWidth="1"/>
    <col min="15869" max="15873" width="9" style="398" customWidth="1"/>
    <col min="15874" max="15874" width="11.140625" style="398" customWidth="1"/>
    <col min="15875" max="15875" width="10.7109375" style="398" customWidth="1"/>
    <col min="15876" max="16119" width="11.42578125" style="398"/>
    <col min="16120" max="16120" width="23.85546875" style="398" customWidth="1"/>
    <col min="16121" max="16121" width="13.28515625" style="398" customWidth="1"/>
    <col min="16122" max="16122" width="13.42578125" style="398" customWidth="1"/>
    <col min="16123" max="16123" width="13" style="398" customWidth="1"/>
    <col min="16124" max="16124" width="11.140625" style="398" customWidth="1"/>
    <col min="16125" max="16129" width="9" style="398" customWidth="1"/>
    <col min="16130" max="16130" width="11.140625" style="398" customWidth="1"/>
    <col min="16131" max="16131" width="10.7109375" style="398" customWidth="1"/>
    <col min="16132" max="16384" width="11.42578125" style="398"/>
  </cols>
  <sheetData>
    <row r="1" spans="1:5" ht="12" customHeight="1">
      <c r="A1" s="396"/>
      <c r="B1" s="396"/>
      <c r="C1" s="397"/>
      <c r="D1" s="397"/>
      <c r="E1" s="397"/>
    </row>
    <row r="2" spans="1:5" ht="15" customHeight="1">
      <c r="A2" s="399" t="s">
        <v>1107</v>
      </c>
      <c r="B2" s="399"/>
      <c r="C2" s="399"/>
      <c r="D2" s="399"/>
      <c r="E2" s="399"/>
    </row>
    <row r="3" spans="1:5" ht="20.25" customHeight="1">
      <c r="A3" s="399" t="s">
        <v>1108</v>
      </c>
      <c r="B3" s="399"/>
      <c r="C3" s="399"/>
      <c r="D3" s="399"/>
      <c r="E3" s="399"/>
    </row>
    <row r="4" spans="1:5" ht="14.25" customHeight="1">
      <c r="A4" s="400" t="s">
        <v>1109</v>
      </c>
      <c r="B4" s="400"/>
      <c r="C4" s="400"/>
      <c r="D4" s="400"/>
      <c r="E4" s="400"/>
    </row>
    <row r="5" spans="1:5" ht="7.5" customHeight="1">
      <c r="A5" s="401"/>
      <c r="B5" s="401"/>
      <c r="C5" s="401"/>
      <c r="D5" s="401"/>
      <c r="E5" s="401"/>
    </row>
    <row r="6" spans="1:5" ht="20.100000000000001" customHeight="1">
      <c r="A6" s="402" t="s">
        <v>1110</v>
      </c>
      <c r="B6" s="403" t="s">
        <v>34</v>
      </c>
      <c r="C6" s="333" t="s">
        <v>940</v>
      </c>
      <c r="D6" s="333" t="s">
        <v>942</v>
      </c>
      <c r="E6" s="333" t="s">
        <v>943</v>
      </c>
    </row>
    <row r="7" spans="1:5" ht="8.25" customHeight="1">
      <c r="A7" s="404"/>
      <c r="B7" s="404"/>
      <c r="C7" s="405"/>
      <c r="D7" s="405"/>
      <c r="E7" s="405"/>
    </row>
    <row r="8" spans="1:5" ht="12" customHeight="1">
      <c r="A8" s="71" t="s">
        <v>34</v>
      </c>
      <c r="B8" s="72">
        <f>SUM(B10:B60)</f>
        <v>1632</v>
      </c>
      <c r="C8" s="72">
        <f t="shared" ref="C8:E8" si="0">SUM(C10:C60)</f>
        <v>588</v>
      </c>
      <c r="D8" s="72">
        <f t="shared" si="0"/>
        <v>388</v>
      </c>
      <c r="E8" s="72">
        <f t="shared" si="0"/>
        <v>656</v>
      </c>
    </row>
    <row r="9" spans="1:5" ht="8.25" customHeight="1">
      <c r="A9" s="71"/>
      <c r="B9" s="72"/>
      <c r="C9" s="72"/>
      <c r="D9" s="72"/>
      <c r="E9" s="72"/>
    </row>
    <row r="10" spans="1:5" ht="12" customHeight="1">
      <c r="A10" s="73" t="s">
        <v>645</v>
      </c>
      <c r="B10" s="74">
        <f t="shared" ref="B10:B41" si="1">SUM(C10:E10)</f>
        <v>6</v>
      </c>
      <c r="C10" s="75">
        <v>0</v>
      </c>
      <c r="D10" s="75">
        <v>2</v>
      </c>
      <c r="E10" s="75">
        <v>4</v>
      </c>
    </row>
    <row r="11" spans="1:5" ht="12" customHeight="1">
      <c r="A11" s="73" t="s">
        <v>634</v>
      </c>
      <c r="B11" s="74">
        <f t="shared" si="1"/>
        <v>11</v>
      </c>
      <c r="C11" s="75">
        <v>4</v>
      </c>
      <c r="D11" s="75">
        <v>3</v>
      </c>
      <c r="E11" s="75">
        <v>4</v>
      </c>
    </row>
    <row r="12" spans="1:5" ht="12" customHeight="1">
      <c r="A12" s="73" t="s">
        <v>771</v>
      </c>
      <c r="B12" s="74">
        <f t="shared" si="1"/>
        <v>15</v>
      </c>
      <c r="C12" s="75">
        <v>9</v>
      </c>
      <c r="D12" s="75">
        <v>5</v>
      </c>
      <c r="E12" s="75">
        <v>1</v>
      </c>
    </row>
    <row r="13" spans="1:5" ht="12" customHeight="1">
      <c r="A13" s="73" t="s">
        <v>666</v>
      </c>
      <c r="B13" s="74">
        <f t="shared" si="1"/>
        <v>2</v>
      </c>
      <c r="C13" s="75">
        <v>0</v>
      </c>
      <c r="D13" s="75">
        <v>2</v>
      </c>
      <c r="E13" s="75"/>
    </row>
    <row r="14" spans="1:5" ht="12" customHeight="1">
      <c r="A14" s="73" t="s">
        <v>652</v>
      </c>
      <c r="B14" s="74">
        <f t="shared" si="1"/>
        <v>3</v>
      </c>
      <c r="C14" s="75">
        <v>2</v>
      </c>
      <c r="D14" s="75">
        <v>0</v>
      </c>
      <c r="E14" s="75">
        <v>1</v>
      </c>
    </row>
    <row r="15" spans="1:5" ht="12" customHeight="1">
      <c r="A15" s="73" t="s">
        <v>676</v>
      </c>
      <c r="B15" s="74">
        <f t="shared" si="1"/>
        <v>3</v>
      </c>
      <c r="C15" s="75">
        <v>1</v>
      </c>
      <c r="D15" s="75">
        <v>1</v>
      </c>
      <c r="E15" s="75">
        <v>1</v>
      </c>
    </row>
    <row r="16" spans="1:5" ht="12" customHeight="1">
      <c r="A16" s="73" t="s">
        <v>639</v>
      </c>
      <c r="B16" s="74">
        <f t="shared" si="1"/>
        <v>1</v>
      </c>
      <c r="C16" s="75">
        <v>0</v>
      </c>
      <c r="D16" s="75">
        <v>1</v>
      </c>
      <c r="E16" s="75">
        <v>0</v>
      </c>
    </row>
    <row r="17" spans="1:5" ht="12" customHeight="1">
      <c r="A17" s="73" t="s">
        <v>184</v>
      </c>
      <c r="B17" s="74">
        <f t="shared" si="1"/>
        <v>12</v>
      </c>
      <c r="C17" s="75">
        <v>4</v>
      </c>
      <c r="D17" s="75">
        <v>4</v>
      </c>
      <c r="E17" s="75">
        <v>4</v>
      </c>
    </row>
    <row r="18" spans="1:5" ht="12" customHeight="1">
      <c r="A18" s="73" t="s">
        <v>625</v>
      </c>
      <c r="B18" s="74">
        <f t="shared" si="1"/>
        <v>7</v>
      </c>
      <c r="C18" s="75">
        <v>1</v>
      </c>
      <c r="D18" s="75">
        <v>3</v>
      </c>
      <c r="E18" s="75">
        <v>3</v>
      </c>
    </row>
    <row r="19" spans="1:5" ht="12" customHeight="1">
      <c r="A19" s="73" t="s">
        <v>1111</v>
      </c>
      <c r="B19" s="74">
        <f t="shared" si="1"/>
        <v>1</v>
      </c>
      <c r="C19" s="75">
        <v>0</v>
      </c>
      <c r="D19" s="75">
        <v>0</v>
      </c>
      <c r="E19" s="75">
        <v>1</v>
      </c>
    </row>
    <row r="20" spans="1:5" ht="12" customHeight="1">
      <c r="A20" s="73" t="s">
        <v>632</v>
      </c>
      <c r="B20" s="74">
        <f t="shared" si="1"/>
        <v>5</v>
      </c>
      <c r="C20" s="75">
        <v>0</v>
      </c>
      <c r="D20" s="75">
        <v>2</v>
      </c>
      <c r="E20" s="75">
        <v>3</v>
      </c>
    </row>
    <row r="21" spans="1:5" ht="12" customHeight="1">
      <c r="A21" s="73" t="s">
        <v>657</v>
      </c>
      <c r="B21" s="74">
        <f t="shared" si="1"/>
        <v>4</v>
      </c>
      <c r="C21" s="75">
        <v>0</v>
      </c>
      <c r="D21" s="75">
        <v>3</v>
      </c>
      <c r="E21" s="75">
        <v>1</v>
      </c>
    </row>
    <row r="22" spans="1:5" ht="12" customHeight="1">
      <c r="A22" s="73" t="s">
        <v>629</v>
      </c>
      <c r="B22" s="74">
        <f t="shared" si="1"/>
        <v>122</v>
      </c>
      <c r="C22" s="75">
        <v>49</v>
      </c>
      <c r="D22" s="75">
        <v>29</v>
      </c>
      <c r="E22" s="75">
        <v>44</v>
      </c>
    </row>
    <row r="23" spans="1:5" ht="12" customHeight="1">
      <c r="A23" s="73" t="s">
        <v>662</v>
      </c>
      <c r="B23" s="74">
        <f t="shared" si="1"/>
        <v>1</v>
      </c>
      <c r="C23" s="75">
        <v>1</v>
      </c>
      <c r="D23" s="75">
        <v>0</v>
      </c>
      <c r="E23" s="75">
        <v>0</v>
      </c>
    </row>
    <row r="24" spans="1:5" ht="12" customHeight="1">
      <c r="A24" s="73" t="s">
        <v>641</v>
      </c>
      <c r="B24" s="74">
        <f t="shared" si="1"/>
        <v>19</v>
      </c>
      <c r="C24" s="75">
        <v>7</v>
      </c>
      <c r="D24" s="75">
        <v>5</v>
      </c>
      <c r="E24" s="75">
        <v>7</v>
      </c>
    </row>
    <row r="25" spans="1:5" ht="12" customHeight="1">
      <c r="A25" s="73" t="s">
        <v>635</v>
      </c>
      <c r="B25" s="74">
        <f t="shared" si="1"/>
        <v>10</v>
      </c>
      <c r="C25" s="75">
        <v>2</v>
      </c>
      <c r="D25" s="75">
        <v>2</v>
      </c>
      <c r="E25" s="75">
        <v>6</v>
      </c>
    </row>
    <row r="26" spans="1:5" ht="12" customHeight="1">
      <c r="A26" s="73" t="s">
        <v>631</v>
      </c>
      <c r="B26" s="74">
        <f t="shared" si="1"/>
        <v>71</v>
      </c>
      <c r="C26" s="75">
        <v>25</v>
      </c>
      <c r="D26" s="75">
        <v>14</v>
      </c>
      <c r="E26" s="75">
        <v>32</v>
      </c>
    </row>
    <row r="27" spans="1:5" ht="12" customHeight="1">
      <c r="A27" s="73" t="s">
        <v>644</v>
      </c>
      <c r="B27" s="74">
        <f t="shared" si="1"/>
        <v>16</v>
      </c>
      <c r="C27" s="75">
        <v>5</v>
      </c>
      <c r="D27" s="75">
        <v>3</v>
      </c>
      <c r="E27" s="75">
        <v>8</v>
      </c>
    </row>
    <row r="28" spans="1:5" ht="12" customHeight="1">
      <c r="A28" s="73" t="s">
        <v>624</v>
      </c>
      <c r="B28" s="74">
        <f t="shared" si="1"/>
        <v>40</v>
      </c>
      <c r="C28" s="75">
        <v>9</v>
      </c>
      <c r="D28" s="75">
        <v>11</v>
      </c>
      <c r="E28" s="75">
        <v>20</v>
      </c>
    </row>
    <row r="29" spans="1:5" ht="12" customHeight="1">
      <c r="A29" s="73" t="s">
        <v>690</v>
      </c>
      <c r="B29" s="74">
        <f t="shared" si="1"/>
        <v>2</v>
      </c>
      <c r="C29" s="75">
        <v>1</v>
      </c>
      <c r="D29" s="75">
        <v>0</v>
      </c>
      <c r="E29" s="75">
        <v>1</v>
      </c>
    </row>
    <row r="30" spans="1:5" ht="12" customHeight="1">
      <c r="A30" s="73" t="s">
        <v>647</v>
      </c>
      <c r="B30" s="74">
        <f t="shared" si="1"/>
        <v>7</v>
      </c>
      <c r="C30" s="75">
        <v>1</v>
      </c>
      <c r="D30" s="75">
        <v>3</v>
      </c>
      <c r="E30" s="75">
        <v>3</v>
      </c>
    </row>
    <row r="31" spans="1:5" ht="12" customHeight="1">
      <c r="A31" s="73" t="s">
        <v>1112</v>
      </c>
      <c r="B31" s="74">
        <f t="shared" si="1"/>
        <v>3</v>
      </c>
      <c r="C31" s="75">
        <v>0</v>
      </c>
      <c r="D31" s="75">
        <v>1</v>
      </c>
      <c r="E31" s="75">
        <v>2</v>
      </c>
    </row>
    <row r="32" spans="1:5" ht="12" customHeight="1">
      <c r="A32" s="73" t="s">
        <v>630</v>
      </c>
      <c r="B32" s="74">
        <f t="shared" si="1"/>
        <v>16</v>
      </c>
      <c r="C32" s="75">
        <v>8</v>
      </c>
      <c r="D32" s="75">
        <v>2</v>
      </c>
      <c r="E32" s="75">
        <v>6</v>
      </c>
    </row>
    <row r="33" spans="1:5" ht="12" customHeight="1">
      <c r="A33" s="73" t="s">
        <v>1113</v>
      </c>
      <c r="B33" s="74">
        <f t="shared" si="1"/>
        <v>1</v>
      </c>
      <c r="C33" s="75">
        <v>0</v>
      </c>
      <c r="D33" s="75">
        <v>0</v>
      </c>
      <c r="E33" s="75">
        <v>1</v>
      </c>
    </row>
    <row r="34" spans="1:5" ht="12" customHeight="1">
      <c r="A34" s="73" t="s">
        <v>649</v>
      </c>
      <c r="B34" s="74">
        <f t="shared" si="1"/>
        <v>2</v>
      </c>
      <c r="C34" s="75">
        <v>2</v>
      </c>
      <c r="D34" s="75">
        <v>0</v>
      </c>
      <c r="E34" s="75">
        <v>0</v>
      </c>
    </row>
    <row r="35" spans="1:5" ht="12" customHeight="1">
      <c r="A35" s="73" t="s">
        <v>633</v>
      </c>
      <c r="B35" s="74">
        <f t="shared" si="1"/>
        <v>52</v>
      </c>
      <c r="C35" s="75">
        <v>15</v>
      </c>
      <c r="D35" s="75">
        <v>12</v>
      </c>
      <c r="E35" s="75">
        <v>25</v>
      </c>
    </row>
    <row r="36" spans="1:5" ht="12" customHeight="1">
      <c r="A36" s="73" t="s">
        <v>664</v>
      </c>
      <c r="B36" s="74">
        <f t="shared" si="1"/>
        <v>1</v>
      </c>
      <c r="C36" s="75">
        <v>0</v>
      </c>
      <c r="D36" s="75">
        <v>0</v>
      </c>
      <c r="E36" s="75">
        <v>1</v>
      </c>
    </row>
    <row r="37" spans="1:5" ht="12" customHeight="1">
      <c r="A37" s="73" t="s">
        <v>691</v>
      </c>
      <c r="B37" s="74">
        <f t="shared" si="1"/>
        <v>1</v>
      </c>
      <c r="C37" s="75">
        <v>0</v>
      </c>
      <c r="D37" s="75">
        <v>1</v>
      </c>
      <c r="E37" s="75">
        <v>0</v>
      </c>
    </row>
    <row r="38" spans="1:5" ht="12" customHeight="1">
      <c r="A38" s="73" t="s">
        <v>735</v>
      </c>
      <c r="B38" s="74">
        <f t="shared" si="1"/>
        <v>1</v>
      </c>
      <c r="C38" s="75">
        <v>0</v>
      </c>
      <c r="D38" s="75">
        <v>0</v>
      </c>
      <c r="E38" s="75">
        <v>1</v>
      </c>
    </row>
    <row r="39" spans="1:5" ht="12" customHeight="1">
      <c r="A39" s="73" t="s">
        <v>656</v>
      </c>
      <c r="B39" s="74">
        <f t="shared" si="1"/>
        <v>2</v>
      </c>
      <c r="C39" s="75">
        <v>2</v>
      </c>
      <c r="D39" s="75">
        <v>0</v>
      </c>
      <c r="E39" s="75">
        <v>0</v>
      </c>
    </row>
    <row r="40" spans="1:5" ht="12" customHeight="1">
      <c r="A40" s="73" t="s">
        <v>650</v>
      </c>
      <c r="B40" s="74">
        <f t="shared" si="1"/>
        <v>11</v>
      </c>
      <c r="C40" s="75">
        <v>3</v>
      </c>
      <c r="D40" s="75">
        <v>6</v>
      </c>
      <c r="E40" s="75">
        <v>2</v>
      </c>
    </row>
    <row r="41" spans="1:5" ht="12" customHeight="1">
      <c r="A41" s="73" t="s">
        <v>642</v>
      </c>
      <c r="B41" s="74">
        <f t="shared" si="1"/>
        <v>1</v>
      </c>
      <c r="C41" s="75">
        <v>0</v>
      </c>
      <c r="D41" s="75">
        <v>0</v>
      </c>
      <c r="E41" s="75">
        <v>1</v>
      </c>
    </row>
    <row r="42" spans="1:5" ht="12" customHeight="1">
      <c r="A42" s="73" t="s">
        <v>1114</v>
      </c>
      <c r="B42" s="74">
        <f t="shared" ref="B42:B60" si="2">SUM(C42:E42)</f>
        <v>1</v>
      </c>
      <c r="C42" s="75">
        <v>0</v>
      </c>
      <c r="D42" s="75">
        <v>0</v>
      </c>
      <c r="E42" s="75">
        <v>1</v>
      </c>
    </row>
    <row r="43" spans="1:5" ht="12" customHeight="1">
      <c r="A43" s="73" t="s">
        <v>454</v>
      </c>
      <c r="B43" s="74">
        <f t="shared" si="2"/>
        <v>1</v>
      </c>
      <c r="C43" s="75">
        <v>0</v>
      </c>
      <c r="D43" s="75">
        <v>0</v>
      </c>
      <c r="E43" s="75">
        <v>1</v>
      </c>
    </row>
    <row r="44" spans="1:5" ht="12" customHeight="1">
      <c r="A44" s="73" t="s">
        <v>628</v>
      </c>
      <c r="B44" s="74">
        <f t="shared" si="2"/>
        <v>15</v>
      </c>
      <c r="C44" s="75">
        <v>3</v>
      </c>
      <c r="D44" s="75">
        <v>2</v>
      </c>
      <c r="E44" s="75">
        <v>10</v>
      </c>
    </row>
    <row r="45" spans="1:5" ht="12" customHeight="1">
      <c r="A45" s="73" t="s">
        <v>626</v>
      </c>
      <c r="B45" s="74">
        <f t="shared" si="2"/>
        <v>983</v>
      </c>
      <c r="C45" s="75">
        <v>380</v>
      </c>
      <c r="D45" s="75">
        <v>217</v>
      </c>
      <c r="E45" s="75">
        <v>386</v>
      </c>
    </row>
    <row r="46" spans="1:5" ht="12" customHeight="1">
      <c r="A46" s="73" t="s">
        <v>695</v>
      </c>
      <c r="B46" s="74">
        <f t="shared" si="2"/>
        <v>1</v>
      </c>
      <c r="C46" s="75">
        <v>0</v>
      </c>
      <c r="D46" s="75">
        <v>0</v>
      </c>
      <c r="E46" s="75">
        <v>1</v>
      </c>
    </row>
    <row r="47" spans="1:5" ht="12" customHeight="1">
      <c r="A47" s="73" t="s">
        <v>627</v>
      </c>
      <c r="B47" s="74">
        <f t="shared" si="2"/>
        <v>35</v>
      </c>
      <c r="C47" s="75">
        <v>13</v>
      </c>
      <c r="D47" s="75">
        <v>9</v>
      </c>
      <c r="E47" s="75">
        <v>13</v>
      </c>
    </row>
    <row r="48" spans="1:5" ht="12" customHeight="1">
      <c r="A48" s="73" t="s">
        <v>638</v>
      </c>
      <c r="B48" s="74">
        <f t="shared" si="2"/>
        <v>2</v>
      </c>
      <c r="C48" s="75">
        <v>0</v>
      </c>
      <c r="D48" s="75">
        <v>1</v>
      </c>
      <c r="E48" s="75">
        <v>1</v>
      </c>
    </row>
    <row r="49" spans="1:5" ht="12" customHeight="1">
      <c r="A49" s="73" t="s">
        <v>636</v>
      </c>
      <c r="B49" s="74">
        <f t="shared" si="2"/>
        <v>31</v>
      </c>
      <c r="C49" s="75">
        <v>9</v>
      </c>
      <c r="D49" s="75">
        <v>8</v>
      </c>
      <c r="E49" s="75">
        <v>14</v>
      </c>
    </row>
    <row r="50" spans="1:5" ht="12" customHeight="1">
      <c r="A50" s="73" t="s">
        <v>1115</v>
      </c>
      <c r="B50" s="74">
        <f t="shared" si="2"/>
        <v>21</v>
      </c>
      <c r="C50" s="75">
        <v>5</v>
      </c>
      <c r="D50" s="75">
        <v>4</v>
      </c>
      <c r="E50" s="75">
        <v>12</v>
      </c>
    </row>
    <row r="51" spans="1:5" ht="12" customHeight="1">
      <c r="A51" s="73" t="s">
        <v>1116</v>
      </c>
      <c r="B51" s="74">
        <f t="shared" si="2"/>
        <v>1</v>
      </c>
      <c r="C51" s="75">
        <v>0</v>
      </c>
      <c r="D51" s="75">
        <v>1</v>
      </c>
      <c r="E51" s="75">
        <v>0</v>
      </c>
    </row>
    <row r="52" spans="1:5" ht="12" customHeight="1">
      <c r="A52" s="73" t="s">
        <v>653</v>
      </c>
      <c r="B52" s="74">
        <f t="shared" si="2"/>
        <v>8</v>
      </c>
      <c r="C52" s="75">
        <v>1</v>
      </c>
      <c r="D52" s="75">
        <v>3</v>
      </c>
      <c r="E52" s="75">
        <v>4</v>
      </c>
    </row>
    <row r="53" spans="1:5" ht="12" customHeight="1">
      <c r="A53" s="73" t="s">
        <v>692</v>
      </c>
      <c r="B53" s="74">
        <f t="shared" si="2"/>
        <v>2</v>
      </c>
      <c r="C53" s="75">
        <v>0</v>
      </c>
      <c r="D53" s="75">
        <v>2</v>
      </c>
      <c r="E53" s="75">
        <v>0</v>
      </c>
    </row>
    <row r="54" spans="1:5" ht="12" customHeight="1">
      <c r="A54" s="73" t="s">
        <v>648</v>
      </c>
      <c r="B54" s="74">
        <f t="shared" si="2"/>
        <v>2</v>
      </c>
      <c r="C54" s="75">
        <v>1</v>
      </c>
      <c r="D54" s="75">
        <v>0</v>
      </c>
      <c r="E54" s="75">
        <v>1</v>
      </c>
    </row>
    <row r="55" spans="1:5" ht="12" customHeight="1">
      <c r="A55" s="73" t="s">
        <v>703</v>
      </c>
      <c r="B55" s="74">
        <f t="shared" si="2"/>
        <v>2</v>
      </c>
      <c r="C55" s="75">
        <v>0</v>
      </c>
      <c r="D55" s="75">
        <v>2</v>
      </c>
      <c r="E55" s="75">
        <v>0</v>
      </c>
    </row>
    <row r="56" spans="1:5" ht="12" customHeight="1">
      <c r="A56" s="73" t="s">
        <v>688</v>
      </c>
      <c r="B56" s="74">
        <f t="shared" si="2"/>
        <v>1</v>
      </c>
      <c r="C56" s="75">
        <v>0</v>
      </c>
      <c r="D56" s="75">
        <v>1</v>
      </c>
      <c r="E56" s="75">
        <v>0</v>
      </c>
    </row>
    <row r="57" spans="1:5" ht="12" customHeight="1">
      <c r="A57" s="73" t="s">
        <v>654</v>
      </c>
      <c r="B57" s="74">
        <f t="shared" si="2"/>
        <v>2</v>
      </c>
      <c r="C57" s="75">
        <v>0</v>
      </c>
      <c r="D57" s="75">
        <v>0</v>
      </c>
      <c r="E57" s="75">
        <v>2</v>
      </c>
    </row>
    <row r="58" spans="1:5" ht="12" customHeight="1">
      <c r="A58" s="73" t="s">
        <v>719</v>
      </c>
      <c r="B58" s="74">
        <f t="shared" si="2"/>
        <v>1</v>
      </c>
      <c r="C58" s="75">
        <v>0</v>
      </c>
      <c r="D58" s="75">
        <v>1</v>
      </c>
      <c r="E58" s="75">
        <v>0</v>
      </c>
    </row>
    <row r="59" spans="1:5" ht="12" customHeight="1">
      <c r="A59" s="73" t="s">
        <v>640</v>
      </c>
      <c r="B59" s="74">
        <f t="shared" si="2"/>
        <v>1</v>
      </c>
      <c r="C59" s="75">
        <v>0</v>
      </c>
      <c r="D59" s="75">
        <v>0</v>
      </c>
      <c r="E59" s="75">
        <v>1</v>
      </c>
    </row>
    <row r="60" spans="1:5" ht="12" customHeight="1">
      <c r="A60" s="76" t="s">
        <v>672</v>
      </c>
      <c r="B60" s="77">
        <f t="shared" si="2"/>
        <v>73</v>
      </c>
      <c r="C60" s="78">
        <v>25</v>
      </c>
      <c r="D60" s="78">
        <v>22</v>
      </c>
      <c r="E60" s="78">
        <v>26</v>
      </c>
    </row>
    <row r="61" spans="1:5" ht="5.25" customHeight="1"/>
    <row r="62" spans="1:5" ht="12" customHeight="1">
      <c r="A62" s="79" t="s">
        <v>1106</v>
      </c>
    </row>
  </sheetData>
  <printOptions horizontalCentered="1" verticalCentered="1"/>
  <pageMargins left="0.19685039370078741" right="0.19685039370078741" top="0.39370078740157483" bottom="0.39370078740157483" header="0" footer="0.19685039370078741"/>
  <pageSetup scale="64" firstPageNumber="34" orientation="portrait" useFirstPageNumber="1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22F6C-FB4A-4974-BF67-752DB09074A1}">
  <sheetPr>
    <pageSetUpPr fitToPage="1"/>
  </sheetPr>
  <dimension ref="A2:I16"/>
  <sheetViews>
    <sheetView showGridLines="0" zoomScaleNormal="100" workbookViewId="0"/>
  </sheetViews>
  <sheetFormatPr baseColWidth="10" defaultRowHeight="12.75"/>
  <cols>
    <col min="1" max="1" width="10.85546875" style="119" customWidth="1"/>
    <col min="2" max="2" width="12.7109375" style="119" customWidth="1"/>
    <col min="3" max="3" width="13.5703125" style="119" bestFit="1" customWidth="1"/>
    <col min="4" max="9" width="12.7109375" style="119" customWidth="1"/>
    <col min="10" max="254" width="11.42578125" style="119"/>
    <col min="255" max="255" width="10.85546875" style="119" customWidth="1"/>
    <col min="256" max="256" width="12.7109375" style="119" customWidth="1"/>
    <col min="257" max="257" width="13.5703125" style="119" bestFit="1" customWidth="1"/>
    <col min="258" max="263" width="12.7109375" style="119" customWidth="1"/>
    <col min="264" max="510" width="11.42578125" style="119"/>
    <col min="511" max="511" width="10.85546875" style="119" customWidth="1"/>
    <col min="512" max="512" width="12.7109375" style="119" customWidth="1"/>
    <col min="513" max="513" width="13.5703125" style="119" bestFit="1" customWidth="1"/>
    <col min="514" max="519" width="12.7109375" style="119" customWidth="1"/>
    <col min="520" max="766" width="11.42578125" style="119"/>
    <col min="767" max="767" width="10.85546875" style="119" customWidth="1"/>
    <col min="768" max="768" width="12.7109375" style="119" customWidth="1"/>
    <col min="769" max="769" width="13.5703125" style="119" bestFit="1" customWidth="1"/>
    <col min="770" max="775" width="12.7109375" style="119" customWidth="1"/>
    <col min="776" max="1022" width="11.42578125" style="119"/>
    <col min="1023" max="1023" width="10.85546875" style="119" customWidth="1"/>
    <col min="1024" max="1024" width="12.7109375" style="119" customWidth="1"/>
    <col min="1025" max="1025" width="13.5703125" style="119" bestFit="1" customWidth="1"/>
    <col min="1026" max="1031" width="12.7109375" style="119" customWidth="1"/>
    <col min="1032" max="1278" width="11.42578125" style="119"/>
    <col min="1279" max="1279" width="10.85546875" style="119" customWidth="1"/>
    <col min="1280" max="1280" width="12.7109375" style="119" customWidth="1"/>
    <col min="1281" max="1281" width="13.5703125" style="119" bestFit="1" customWidth="1"/>
    <col min="1282" max="1287" width="12.7109375" style="119" customWidth="1"/>
    <col min="1288" max="1534" width="11.42578125" style="119"/>
    <col min="1535" max="1535" width="10.85546875" style="119" customWidth="1"/>
    <col min="1536" max="1536" width="12.7109375" style="119" customWidth="1"/>
    <col min="1537" max="1537" width="13.5703125" style="119" bestFit="1" customWidth="1"/>
    <col min="1538" max="1543" width="12.7109375" style="119" customWidth="1"/>
    <col min="1544" max="1790" width="11.42578125" style="119"/>
    <col min="1791" max="1791" width="10.85546875" style="119" customWidth="1"/>
    <col min="1792" max="1792" width="12.7109375" style="119" customWidth="1"/>
    <col min="1793" max="1793" width="13.5703125" style="119" bestFit="1" customWidth="1"/>
    <col min="1794" max="1799" width="12.7109375" style="119" customWidth="1"/>
    <col min="1800" max="2046" width="11.42578125" style="119"/>
    <col min="2047" max="2047" width="10.85546875" style="119" customWidth="1"/>
    <col min="2048" max="2048" width="12.7109375" style="119" customWidth="1"/>
    <col min="2049" max="2049" width="13.5703125" style="119" bestFit="1" customWidth="1"/>
    <col min="2050" max="2055" width="12.7109375" style="119" customWidth="1"/>
    <col min="2056" max="2302" width="11.42578125" style="119"/>
    <col min="2303" max="2303" width="10.85546875" style="119" customWidth="1"/>
    <col min="2304" max="2304" width="12.7109375" style="119" customWidth="1"/>
    <col min="2305" max="2305" width="13.5703125" style="119" bestFit="1" customWidth="1"/>
    <col min="2306" max="2311" width="12.7109375" style="119" customWidth="1"/>
    <col min="2312" max="2558" width="11.42578125" style="119"/>
    <col min="2559" max="2559" width="10.85546875" style="119" customWidth="1"/>
    <col min="2560" max="2560" width="12.7109375" style="119" customWidth="1"/>
    <col min="2561" max="2561" width="13.5703125" style="119" bestFit="1" customWidth="1"/>
    <col min="2562" max="2567" width="12.7109375" style="119" customWidth="1"/>
    <col min="2568" max="2814" width="11.42578125" style="119"/>
    <col min="2815" max="2815" width="10.85546875" style="119" customWidth="1"/>
    <col min="2816" max="2816" width="12.7109375" style="119" customWidth="1"/>
    <col min="2817" max="2817" width="13.5703125" style="119" bestFit="1" customWidth="1"/>
    <col min="2818" max="2823" width="12.7109375" style="119" customWidth="1"/>
    <col min="2824" max="3070" width="11.42578125" style="119"/>
    <col min="3071" max="3071" width="10.85546875" style="119" customWidth="1"/>
    <col min="3072" max="3072" width="12.7109375" style="119" customWidth="1"/>
    <col min="3073" max="3073" width="13.5703125" style="119" bestFit="1" customWidth="1"/>
    <col min="3074" max="3079" width="12.7109375" style="119" customWidth="1"/>
    <col min="3080" max="3326" width="11.42578125" style="119"/>
    <col min="3327" max="3327" width="10.85546875" style="119" customWidth="1"/>
    <col min="3328" max="3328" width="12.7109375" style="119" customWidth="1"/>
    <col min="3329" max="3329" width="13.5703125" style="119" bestFit="1" customWidth="1"/>
    <col min="3330" max="3335" width="12.7109375" style="119" customWidth="1"/>
    <col min="3336" max="3582" width="11.42578125" style="119"/>
    <col min="3583" max="3583" width="10.85546875" style="119" customWidth="1"/>
    <col min="3584" max="3584" width="12.7109375" style="119" customWidth="1"/>
    <col min="3585" max="3585" width="13.5703125" style="119" bestFit="1" customWidth="1"/>
    <col min="3586" max="3591" width="12.7109375" style="119" customWidth="1"/>
    <col min="3592" max="3838" width="11.42578125" style="119"/>
    <col min="3839" max="3839" width="10.85546875" style="119" customWidth="1"/>
    <col min="3840" max="3840" width="12.7109375" style="119" customWidth="1"/>
    <col min="3841" max="3841" width="13.5703125" style="119" bestFit="1" customWidth="1"/>
    <col min="3842" max="3847" width="12.7109375" style="119" customWidth="1"/>
    <col min="3848" max="4094" width="11.42578125" style="119"/>
    <col min="4095" max="4095" width="10.85546875" style="119" customWidth="1"/>
    <col min="4096" max="4096" width="12.7109375" style="119" customWidth="1"/>
    <col min="4097" max="4097" width="13.5703125" style="119" bestFit="1" customWidth="1"/>
    <col min="4098" max="4103" width="12.7109375" style="119" customWidth="1"/>
    <col min="4104" max="4350" width="11.42578125" style="119"/>
    <col min="4351" max="4351" width="10.85546875" style="119" customWidth="1"/>
    <col min="4352" max="4352" width="12.7109375" style="119" customWidth="1"/>
    <col min="4353" max="4353" width="13.5703125" style="119" bestFit="1" customWidth="1"/>
    <col min="4354" max="4359" width="12.7109375" style="119" customWidth="1"/>
    <col min="4360" max="4606" width="11.42578125" style="119"/>
    <col min="4607" max="4607" width="10.85546875" style="119" customWidth="1"/>
    <col min="4608" max="4608" width="12.7109375" style="119" customWidth="1"/>
    <col min="4609" max="4609" width="13.5703125" style="119" bestFit="1" customWidth="1"/>
    <col min="4610" max="4615" width="12.7109375" style="119" customWidth="1"/>
    <col min="4616" max="4862" width="11.42578125" style="119"/>
    <col min="4863" max="4863" width="10.85546875" style="119" customWidth="1"/>
    <col min="4864" max="4864" width="12.7109375" style="119" customWidth="1"/>
    <col min="4865" max="4865" width="13.5703125" style="119" bestFit="1" customWidth="1"/>
    <col min="4866" max="4871" width="12.7109375" style="119" customWidth="1"/>
    <col min="4872" max="5118" width="11.42578125" style="119"/>
    <col min="5119" max="5119" width="10.85546875" style="119" customWidth="1"/>
    <col min="5120" max="5120" width="12.7109375" style="119" customWidth="1"/>
    <col min="5121" max="5121" width="13.5703125" style="119" bestFit="1" customWidth="1"/>
    <col min="5122" max="5127" width="12.7109375" style="119" customWidth="1"/>
    <col min="5128" max="5374" width="11.42578125" style="119"/>
    <col min="5375" max="5375" width="10.85546875" style="119" customWidth="1"/>
    <col min="5376" max="5376" width="12.7109375" style="119" customWidth="1"/>
    <col min="5377" max="5377" width="13.5703125" style="119" bestFit="1" customWidth="1"/>
    <col min="5378" max="5383" width="12.7109375" style="119" customWidth="1"/>
    <col min="5384" max="5630" width="11.42578125" style="119"/>
    <col min="5631" max="5631" width="10.85546875" style="119" customWidth="1"/>
    <col min="5632" max="5632" width="12.7109375" style="119" customWidth="1"/>
    <col min="5633" max="5633" width="13.5703125" style="119" bestFit="1" customWidth="1"/>
    <col min="5634" max="5639" width="12.7109375" style="119" customWidth="1"/>
    <col min="5640" max="5886" width="11.42578125" style="119"/>
    <col min="5887" max="5887" width="10.85546875" style="119" customWidth="1"/>
    <col min="5888" max="5888" width="12.7109375" style="119" customWidth="1"/>
    <col min="5889" max="5889" width="13.5703125" style="119" bestFit="1" customWidth="1"/>
    <col min="5890" max="5895" width="12.7109375" style="119" customWidth="1"/>
    <col min="5896" max="6142" width="11.42578125" style="119"/>
    <col min="6143" max="6143" width="10.85546875" style="119" customWidth="1"/>
    <col min="6144" max="6144" width="12.7109375" style="119" customWidth="1"/>
    <col min="6145" max="6145" width="13.5703125" style="119" bestFit="1" customWidth="1"/>
    <col min="6146" max="6151" width="12.7109375" style="119" customWidth="1"/>
    <col min="6152" max="6398" width="11.42578125" style="119"/>
    <col min="6399" max="6399" width="10.85546875" style="119" customWidth="1"/>
    <col min="6400" max="6400" width="12.7109375" style="119" customWidth="1"/>
    <col min="6401" max="6401" width="13.5703125" style="119" bestFit="1" customWidth="1"/>
    <col min="6402" max="6407" width="12.7109375" style="119" customWidth="1"/>
    <col min="6408" max="6654" width="11.42578125" style="119"/>
    <col min="6655" max="6655" width="10.85546875" style="119" customWidth="1"/>
    <col min="6656" max="6656" width="12.7109375" style="119" customWidth="1"/>
    <col min="6657" max="6657" width="13.5703125" style="119" bestFit="1" customWidth="1"/>
    <col min="6658" max="6663" width="12.7109375" style="119" customWidth="1"/>
    <col min="6664" max="6910" width="11.42578125" style="119"/>
    <col min="6911" max="6911" width="10.85546875" style="119" customWidth="1"/>
    <col min="6912" max="6912" width="12.7109375" style="119" customWidth="1"/>
    <col min="6913" max="6913" width="13.5703125" style="119" bestFit="1" customWidth="1"/>
    <col min="6914" max="6919" width="12.7109375" style="119" customWidth="1"/>
    <col min="6920" max="7166" width="11.42578125" style="119"/>
    <col min="7167" max="7167" width="10.85546875" style="119" customWidth="1"/>
    <col min="7168" max="7168" width="12.7109375" style="119" customWidth="1"/>
    <col min="7169" max="7169" width="13.5703125" style="119" bestFit="1" customWidth="1"/>
    <col min="7170" max="7175" width="12.7109375" style="119" customWidth="1"/>
    <col min="7176" max="7422" width="11.42578125" style="119"/>
    <col min="7423" max="7423" width="10.85546875" style="119" customWidth="1"/>
    <col min="7424" max="7424" width="12.7109375" style="119" customWidth="1"/>
    <col min="7425" max="7425" width="13.5703125" style="119" bestFit="1" customWidth="1"/>
    <col min="7426" max="7431" width="12.7109375" style="119" customWidth="1"/>
    <col min="7432" max="7678" width="11.42578125" style="119"/>
    <col min="7679" max="7679" width="10.85546875" style="119" customWidth="1"/>
    <col min="7680" max="7680" width="12.7109375" style="119" customWidth="1"/>
    <col min="7681" max="7681" width="13.5703125" style="119" bestFit="1" customWidth="1"/>
    <col min="7682" max="7687" width="12.7109375" style="119" customWidth="1"/>
    <col min="7688" max="7934" width="11.42578125" style="119"/>
    <col min="7935" max="7935" width="10.85546875" style="119" customWidth="1"/>
    <col min="7936" max="7936" width="12.7109375" style="119" customWidth="1"/>
    <col min="7937" max="7937" width="13.5703125" style="119" bestFit="1" customWidth="1"/>
    <col min="7938" max="7943" width="12.7109375" style="119" customWidth="1"/>
    <col min="7944" max="8190" width="11.42578125" style="119"/>
    <col min="8191" max="8191" width="10.85546875" style="119" customWidth="1"/>
    <col min="8192" max="8192" width="12.7109375" style="119" customWidth="1"/>
    <col min="8193" max="8193" width="13.5703125" style="119" bestFit="1" customWidth="1"/>
    <col min="8194" max="8199" width="12.7109375" style="119" customWidth="1"/>
    <col min="8200" max="8446" width="11.42578125" style="119"/>
    <col min="8447" max="8447" width="10.85546875" style="119" customWidth="1"/>
    <col min="8448" max="8448" width="12.7109375" style="119" customWidth="1"/>
    <col min="8449" max="8449" width="13.5703125" style="119" bestFit="1" customWidth="1"/>
    <col min="8450" max="8455" width="12.7109375" style="119" customWidth="1"/>
    <col min="8456" max="8702" width="11.42578125" style="119"/>
    <col min="8703" max="8703" width="10.85546875" style="119" customWidth="1"/>
    <col min="8704" max="8704" width="12.7109375" style="119" customWidth="1"/>
    <col min="8705" max="8705" width="13.5703125" style="119" bestFit="1" customWidth="1"/>
    <col min="8706" max="8711" width="12.7109375" style="119" customWidth="1"/>
    <col min="8712" max="8958" width="11.42578125" style="119"/>
    <col min="8959" max="8959" width="10.85546875" style="119" customWidth="1"/>
    <col min="8960" max="8960" width="12.7109375" style="119" customWidth="1"/>
    <col min="8961" max="8961" width="13.5703125" style="119" bestFit="1" customWidth="1"/>
    <col min="8962" max="8967" width="12.7109375" style="119" customWidth="1"/>
    <col min="8968" max="9214" width="11.42578125" style="119"/>
    <col min="9215" max="9215" width="10.85546875" style="119" customWidth="1"/>
    <col min="9216" max="9216" width="12.7109375" style="119" customWidth="1"/>
    <col min="9217" max="9217" width="13.5703125" style="119" bestFit="1" customWidth="1"/>
    <col min="9218" max="9223" width="12.7109375" style="119" customWidth="1"/>
    <col min="9224" max="9470" width="11.42578125" style="119"/>
    <col min="9471" max="9471" width="10.85546875" style="119" customWidth="1"/>
    <col min="9472" max="9472" width="12.7109375" style="119" customWidth="1"/>
    <col min="9473" max="9473" width="13.5703125" style="119" bestFit="1" customWidth="1"/>
    <col min="9474" max="9479" width="12.7109375" style="119" customWidth="1"/>
    <col min="9480" max="9726" width="11.42578125" style="119"/>
    <col min="9727" max="9727" width="10.85546875" style="119" customWidth="1"/>
    <col min="9728" max="9728" width="12.7109375" style="119" customWidth="1"/>
    <col min="9729" max="9729" width="13.5703125" style="119" bestFit="1" customWidth="1"/>
    <col min="9730" max="9735" width="12.7109375" style="119" customWidth="1"/>
    <col min="9736" max="9982" width="11.42578125" style="119"/>
    <col min="9983" max="9983" width="10.85546875" style="119" customWidth="1"/>
    <col min="9984" max="9984" width="12.7109375" style="119" customWidth="1"/>
    <col min="9985" max="9985" width="13.5703125" style="119" bestFit="1" customWidth="1"/>
    <col min="9986" max="9991" width="12.7109375" style="119" customWidth="1"/>
    <col min="9992" max="10238" width="11.42578125" style="119"/>
    <col min="10239" max="10239" width="10.85546875" style="119" customWidth="1"/>
    <col min="10240" max="10240" width="12.7109375" style="119" customWidth="1"/>
    <col min="10241" max="10241" width="13.5703125" style="119" bestFit="1" customWidth="1"/>
    <col min="10242" max="10247" width="12.7109375" style="119" customWidth="1"/>
    <col min="10248" max="10494" width="11.42578125" style="119"/>
    <col min="10495" max="10495" width="10.85546875" style="119" customWidth="1"/>
    <col min="10496" max="10496" width="12.7109375" style="119" customWidth="1"/>
    <col min="10497" max="10497" width="13.5703125" style="119" bestFit="1" customWidth="1"/>
    <col min="10498" max="10503" width="12.7109375" style="119" customWidth="1"/>
    <col min="10504" max="10750" width="11.42578125" style="119"/>
    <col min="10751" max="10751" width="10.85546875" style="119" customWidth="1"/>
    <col min="10752" max="10752" width="12.7109375" style="119" customWidth="1"/>
    <col min="10753" max="10753" width="13.5703125" style="119" bestFit="1" customWidth="1"/>
    <col min="10754" max="10759" width="12.7109375" style="119" customWidth="1"/>
    <col min="10760" max="11006" width="11.42578125" style="119"/>
    <col min="11007" max="11007" width="10.85546875" style="119" customWidth="1"/>
    <col min="11008" max="11008" width="12.7109375" style="119" customWidth="1"/>
    <col min="11009" max="11009" width="13.5703125" style="119" bestFit="1" customWidth="1"/>
    <col min="11010" max="11015" width="12.7109375" style="119" customWidth="1"/>
    <col min="11016" max="11262" width="11.42578125" style="119"/>
    <col min="11263" max="11263" width="10.85546875" style="119" customWidth="1"/>
    <col min="11264" max="11264" width="12.7109375" style="119" customWidth="1"/>
    <col min="11265" max="11265" width="13.5703125" style="119" bestFit="1" customWidth="1"/>
    <col min="11266" max="11271" width="12.7109375" style="119" customWidth="1"/>
    <col min="11272" max="11518" width="11.42578125" style="119"/>
    <col min="11519" max="11519" width="10.85546875" style="119" customWidth="1"/>
    <col min="11520" max="11520" width="12.7109375" style="119" customWidth="1"/>
    <col min="11521" max="11521" width="13.5703125" style="119" bestFit="1" customWidth="1"/>
    <col min="11522" max="11527" width="12.7109375" style="119" customWidth="1"/>
    <col min="11528" max="11774" width="11.42578125" style="119"/>
    <col min="11775" max="11775" width="10.85546875" style="119" customWidth="1"/>
    <col min="11776" max="11776" width="12.7109375" style="119" customWidth="1"/>
    <col min="11777" max="11777" width="13.5703125" style="119" bestFit="1" customWidth="1"/>
    <col min="11778" max="11783" width="12.7109375" style="119" customWidth="1"/>
    <col min="11784" max="12030" width="11.42578125" style="119"/>
    <col min="12031" max="12031" width="10.85546875" style="119" customWidth="1"/>
    <col min="12032" max="12032" width="12.7109375" style="119" customWidth="1"/>
    <col min="12033" max="12033" width="13.5703125" style="119" bestFit="1" customWidth="1"/>
    <col min="12034" max="12039" width="12.7109375" style="119" customWidth="1"/>
    <col min="12040" max="12286" width="11.42578125" style="119"/>
    <col min="12287" max="12287" width="10.85546875" style="119" customWidth="1"/>
    <col min="12288" max="12288" width="12.7109375" style="119" customWidth="1"/>
    <col min="12289" max="12289" width="13.5703125" style="119" bestFit="1" customWidth="1"/>
    <col min="12290" max="12295" width="12.7109375" style="119" customWidth="1"/>
    <col min="12296" max="12542" width="11.42578125" style="119"/>
    <col min="12543" max="12543" width="10.85546875" style="119" customWidth="1"/>
    <col min="12544" max="12544" width="12.7109375" style="119" customWidth="1"/>
    <col min="12545" max="12545" width="13.5703125" style="119" bestFit="1" customWidth="1"/>
    <col min="12546" max="12551" width="12.7109375" style="119" customWidth="1"/>
    <col min="12552" max="12798" width="11.42578125" style="119"/>
    <col min="12799" max="12799" width="10.85546875" style="119" customWidth="1"/>
    <col min="12800" max="12800" width="12.7109375" style="119" customWidth="1"/>
    <col min="12801" max="12801" width="13.5703125" style="119" bestFit="1" customWidth="1"/>
    <col min="12802" max="12807" width="12.7109375" style="119" customWidth="1"/>
    <col min="12808" max="13054" width="11.42578125" style="119"/>
    <col min="13055" max="13055" width="10.85546875" style="119" customWidth="1"/>
    <col min="13056" max="13056" width="12.7109375" style="119" customWidth="1"/>
    <col min="13057" max="13057" width="13.5703125" style="119" bestFit="1" customWidth="1"/>
    <col min="13058" max="13063" width="12.7109375" style="119" customWidth="1"/>
    <col min="13064" max="13310" width="11.42578125" style="119"/>
    <col min="13311" max="13311" width="10.85546875" style="119" customWidth="1"/>
    <col min="13312" max="13312" width="12.7109375" style="119" customWidth="1"/>
    <col min="13313" max="13313" width="13.5703125" style="119" bestFit="1" customWidth="1"/>
    <col min="13314" max="13319" width="12.7109375" style="119" customWidth="1"/>
    <col min="13320" max="13566" width="11.42578125" style="119"/>
    <col min="13567" max="13567" width="10.85546875" style="119" customWidth="1"/>
    <col min="13568" max="13568" width="12.7109375" style="119" customWidth="1"/>
    <col min="13569" max="13569" width="13.5703125" style="119" bestFit="1" customWidth="1"/>
    <col min="13570" max="13575" width="12.7109375" style="119" customWidth="1"/>
    <col min="13576" max="13822" width="11.42578125" style="119"/>
    <col min="13823" max="13823" width="10.85546875" style="119" customWidth="1"/>
    <col min="13824" max="13824" width="12.7109375" style="119" customWidth="1"/>
    <col min="13825" max="13825" width="13.5703125" style="119" bestFit="1" customWidth="1"/>
    <col min="13826" max="13831" width="12.7109375" style="119" customWidth="1"/>
    <col min="13832" max="14078" width="11.42578125" style="119"/>
    <col min="14079" max="14079" width="10.85546875" style="119" customWidth="1"/>
    <col min="14080" max="14080" width="12.7109375" style="119" customWidth="1"/>
    <col min="14081" max="14081" width="13.5703125" style="119" bestFit="1" customWidth="1"/>
    <col min="14082" max="14087" width="12.7109375" style="119" customWidth="1"/>
    <col min="14088" max="14334" width="11.42578125" style="119"/>
    <col min="14335" max="14335" width="10.85546875" style="119" customWidth="1"/>
    <col min="14336" max="14336" width="12.7109375" style="119" customWidth="1"/>
    <col min="14337" max="14337" width="13.5703125" style="119" bestFit="1" customWidth="1"/>
    <col min="14338" max="14343" width="12.7109375" style="119" customWidth="1"/>
    <col min="14344" max="14590" width="11.42578125" style="119"/>
    <col min="14591" max="14591" width="10.85546875" style="119" customWidth="1"/>
    <col min="14592" max="14592" width="12.7109375" style="119" customWidth="1"/>
    <col min="14593" max="14593" width="13.5703125" style="119" bestFit="1" customWidth="1"/>
    <col min="14594" max="14599" width="12.7109375" style="119" customWidth="1"/>
    <col min="14600" max="14846" width="11.42578125" style="119"/>
    <col min="14847" max="14847" width="10.85546875" style="119" customWidth="1"/>
    <col min="14848" max="14848" width="12.7109375" style="119" customWidth="1"/>
    <col min="14849" max="14849" width="13.5703125" style="119" bestFit="1" customWidth="1"/>
    <col min="14850" max="14855" width="12.7109375" style="119" customWidth="1"/>
    <col min="14856" max="15102" width="11.42578125" style="119"/>
    <col min="15103" max="15103" width="10.85546875" style="119" customWidth="1"/>
    <col min="15104" max="15104" width="12.7109375" style="119" customWidth="1"/>
    <col min="15105" max="15105" width="13.5703125" style="119" bestFit="1" customWidth="1"/>
    <col min="15106" max="15111" width="12.7109375" style="119" customWidth="1"/>
    <col min="15112" max="15358" width="11.42578125" style="119"/>
    <col min="15359" max="15359" width="10.85546875" style="119" customWidth="1"/>
    <col min="15360" max="15360" width="12.7109375" style="119" customWidth="1"/>
    <col min="15361" max="15361" width="13.5703125" style="119" bestFit="1" customWidth="1"/>
    <col min="15362" max="15367" width="12.7109375" style="119" customWidth="1"/>
    <col min="15368" max="15614" width="11.42578125" style="119"/>
    <col min="15615" max="15615" width="10.85546875" style="119" customWidth="1"/>
    <col min="15616" max="15616" width="12.7109375" style="119" customWidth="1"/>
    <col min="15617" max="15617" width="13.5703125" style="119" bestFit="1" customWidth="1"/>
    <col min="15618" max="15623" width="12.7109375" style="119" customWidth="1"/>
    <col min="15624" max="15870" width="11.42578125" style="119"/>
    <col min="15871" max="15871" width="10.85546875" style="119" customWidth="1"/>
    <col min="15872" max="15872" width="12.7109375" style="119" customWidth="1"/>
    <col min="15873" max="15873" width="13.5703125" style="119" bestFit="1" customWidth="1"/>
    <col min="15874" max="15879" width="12.7109375" style="119" customWidth="1"/>
    <col min="15880" max="16126" width="11.42578125" style="119"/>
    <col min="16127" max="16127" width="10.85546875" style="119" customWidth="1"/>
    <col min="16128" max="16128" width="12.7109375" style="119" customWidth="1"/>
    <col min="16129" max="16129" width="13.5703125" style="119" bestFit="1" customWidth="1"/>
    <col min="16130" max="16135" width="12.7109375" style="119" customWidth="1"/>
    <col min="16136" max="16384" width="11.42578125" style="119"/>
  </cols>
  <sheetData>
    <row r="2" spans="1:9" ht="18" customHeight="1">
      <c r="A2" s="185" t="s">
        <v>1117</v>
      </c>
      <c r="B2" s="185"/>
      <c r="C2" s="185"/>
      <c r="D2" s="185"/>
      <c r="E2" s="185"/>
      <c r="F2" s="185"/>
      <c r="G2" s="185"/>
      <c r="H2" s="185"/>
      <c r="I2" s="185"/>
    </row>
    <row r="3" spans="1:9" ht="18" customHeight="1">
      <c r="A3" s="185" t="s">
        <v>1118</v>
      </c>
      <c r="B3" s="185"/>
      <c r="C3" s="185"/>
      <c r="D3" s="185"/>
      <c r="E3" s="185"/>
      <c r="F3" s="185"/>
      <c r="G3" s="185"/>
      <c r="H3" s="185"/>
      <c r="I3" s="185"/>
    </row>
    <row r="4" spans="1:9" ht="18" customHeight="1">
      <c r="A4" s="406" t="s">
        <v>1119</v>
      </c>
      <c r="B4" s="406"/>
      <c r="C4" s="406"/>
      <c r="D4" s="406"/>
      <c r="E4" s="406"/>
      <c r="F4" s="406"/>
      <c r="G4" s="406"/>
      <c r="H4" s="406"/>
      <c r="I4" s="406"/>
    </row>
    <row r="5" spans="1:9" ht="7.5" customHeight="1">
      <c r="A5" s="407"/>
      <c r="B5" s="407"/>
      <c r="C5" s="407"/>
      <c r="D5" s="407"/>
      <c r="E5" s="407"/>
      <c r="F5" s="407"/>
      <c r="G5" s="407"/>
      <c r="H5" s="407"/>
      <c r="I5" s="407"/>
    </row>
    <row r="6" spans="1:9" s="121" customFormat="1" ht="16.5" customHeight="1">
      <c r="A6" s="509" t="s">
        <v>929</v>
      </c>
      <c r="B6" s="511" t="s">
        <v>34</v>
      </c>
      <c r="C6" s="512" t="s">
        <v>967</v>
      </c>
      <c r="D6" s="512"/>
      <c r="E6" s="512"/>
      <c r="F6" s="512"/>
      <c r="G6" s="512"/>
      <c r="H6" s="512"/>
      <c r="I6" s="512"/>
    </row>
    <row r="7" spans="1:9" s="121" customFormat="1" ht="16.5" customHeight="1">
      <c r="A7" s="510"/>
      <c r="B7" s="494"/>
      <c r="C7" s="188" t="s">
        <v>19</v>
      </c>
      <c r="D7" s="188" t="s">
        <v>20</v>
      </c>
      <c r="E7" s="188" t="s">
        <v>21</v>
      </c>
      <c r="F7" s="188" t="s">
        <v>22</v>
      </c>
      <c r="G7" s="188" t="s">
        <v>23</v>
      </c>
      <c r="H7" s="188" t="s">
        <v>24</v>
      </c>
      <c r="I7" s="188" t="s">
        <v>25</v>
      </c>
    </row>
    <row r="8" spans="1:9" ht="8.25" customHeight="1">
      <c r="A8" s="409"/>
      <c r="B8" s="350"/>
      <c r="C8" s="350"/>
      <c r="D8" s="350"/>
      <c r="E8" s="355"/>
      <c r="F8" s="350"/>
      <c r="G8" s="350"/>
      <c r="H8" s="350"/>
      <c r="I8" s="350"/>
    </row>
    <row r="9" spans="1:9" ht="16.5" customHeight="1">
      <c r="A9" s="194" t="s">
        <v>34</v>
      </c>
      <c r="B9" s="367">
        <f t="shared" ref="B9:I9" si="0">SUM(B11:B13)</f>
        <v>33376</v>
      </c>
      <c r="C9" s="367">
        <f t="shared" si="0"/>
        <v>10477</v>
      </c>
      <c r="D9" s="367">
        <f t="shared" si="0"/>
        <v>6821</v>
      </c>
      <c r="E9" s="367">
        <f t="shared" si="0"/>
        <v>2768</v>
      </c>
      <c r="F9" s="367">
        <f t="shared" si="0"/>
        <v>2836</v>
      </c>
      <c r="G9" s="367">
        <f t="shared" si="0"/>
        <v>2708</v>
      </c>
      <c r="H9" s="367">
        <f t="shared" si="0"/>
        <v>3827</v>
      </c>
      <c r="I9" s="367">
        <f t="shared" si="0"/>
        <v>3939</v>
      </c>
    </row>
    <row r="10" spans="1:9" ht="8.25" customHeight="1">
      <c r="A10" s="410"/>
      <c r="B10" s="357"/>
      <c r="C10" s="411"/>
      <c r="D10" s="411"/>
      <c r="E10" s="411"/>
      <c r="F10" s="411"/>
      <c r="G10" s="411"/>
      <c r="H10" s="411"/>
      <c r="I10" s="411"/>
    </row>
    <row r="11" spans="1:9" ht="16.5" customHeight="1">
      <c r="A11" s="305" t="s">
        <v>940</v>
      </c>
      <c r="B11" s="357">
        <f>SUM(C11:I11)</f>
        <v>12445</v>
      </c>
      <c r="C11" s="357">
        <v>3893</v>
      </c>
      <c r="D11" s="357">
        <v>2686</v>
      </c>
      <c r="E11" s="357">
        <v>1043</v>
      </c>
      <c r="F11" s="357">
        <v>1077</v>
      </c>
      <c r="G11" s="357">
        <v>946</v>
      </c>
      <c r="H11" s="357">
        <v>1381</v>
      </c>
      <c r="I11" s="357">
        <v>1419</v>
      </c>
    </row>
    <row r="12" spans="1:9" ht="16.5" customHeight="1">
      <c r="A12" s="196" t="s">
        <v>942</v>
      </c>
      <c r="B12" s="357">
        <f t="shared" ref="B12:B13" si="1">SUM(C12:I12)</f>
        <v>12923</v>
      </c>
      <c r="C12" s="357">
        <v>4000</v>
      </c>
      <c r="D12" s="357">
        <v>2459</v>
      </c>
      <c r="E12" s="357">
        <v>1056</v>
      </c>
      <c r="F12" s="357">
        <v>1074</v>
      </c>
      <c r="G12" s="357">
        <v>1072</v>
      </c>
      <c r="H12" s="357">
        <v>1565</v>
      </c>
      <c r="I12" s="357">
        <v>1697</v>
      </c>
    </row>
    <row r="13" spans="1:9" ht="16.5" customHeight="1">
      <c r="A13" s="196" t="s">
        <v>943</v>
      </c>
      <c r="B13" s="357">
        <f t="shared" si="1"/>
        <v>8008</v>
      </c>
      <c r="C13" s="357">
        <v>2584</v>
      </c>
      <c r="D13" s="357">
        <v>1676</v>
      </c>
      <c r="E13" s="357">
        <v>669</v>
      </c>
      <c r="F13" s="357">
        <v>685</v>
      </c>
      <c r="G13" s="357">
        <v>690</v>
      </c>
      <c r="H13" s="357">
        <v>881</v>
      </c>
      <c r="I13" s="357">
        <v>823</v>
      </c>
    </row>
    <row r="14" spans="1:9" ht="6" customHeight="1">
      <c r="A14" s="412"/>
      <c r="B14" s="370"/>
      <c r="C14" s="370"/>
      <c r="D14" s="370"/>
      <c r="E14" s="370"/>
      <c r="F14" s="370"/>
      <c r="G14" s="370"/>
      <c r="H14" s="370"/>
      <c r="I14" s="370"/>
    </row>
    <row r="15" spans="1:9" ht="6" customHeight="1">
      <c r="A15" s="196"/>
      <c r="B15" s="357"/>
      <c r="C15" s="357"/>
      <c r="D15" s="357"/>
      <c r="E15" s="357"/>
      <c r="F15" s="357"/>
      <c r="G15" s="357"/>
      <c r="H15" s="357"/>
      <c r="I15" s="357"/>
    </row>
    <row r="16" spans="1:9" ht="14.25" customHeight="1">
      <c r="A16" s="183" t="s">
        <v>1120</v>
      </c>
    </row>
  </sheetData>
  <mergeCells count="3">
    <mergeCell ref="A6:A7"/>
    <mergeCell ref="B6:B7"/>
    <mergeCell ref="C6:I6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2" orientation="landscape" useFirstPageNumber="1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F24C7-F60A-4E7E-8226-94B35CFD80BF}">
  <dimension ref="A2:F17"/>
  <sheetViews>
    <sheetView showGridLines="0" zoomScaleNormal="100" workbookViewId="0">
      <selection activeCell="H5" sqref="H5"/>
    </sheetView>
  </sheetViews>
  <sheetFormatPr baseColWidth="10" defaultRowHeight="12.75"/>
  <cols>
    <col min="1" max="1" width="10.85546875" style="119" customWidth="1"/>
    <col min="2" max="6" width="13.42578125" style="119" customWidth="1"/>
    <col min="7" max="256" width="11.42578125" style="119"/>
    <col min="257" max="257" width="10.85546875" style="119" customWidth="1"/>
    <col min="258" max="262" width="13.42578125" style="119" customWidth="1"/>
    <col min="263" max="512" width="11.42578125" style="119"/>
    <col min="513" max="513" width="10.85546875" style="119" customWidth="1"/>
    <col min="514" max="518" width="13.42578125" style="119" customWidth="1"/>
    <col min="519" max="768" width="11.42578125" style="119"/>
    <col min="769" max="769" width="10.85546875" style="119" customWidth="1"/>
    <col min="770" max="774" width="13.42578125" style="119" customWidth="1"/>
    <col min="775" max="1024" width="11.42578125" style="119"/>
    <col min="1025" max="1025" width="10.85546875" style="119" customWidth="1"/>
    <col min="1026" max="1030" width="13.42578125" style="119" customWidth="1"/>
    <col min="1031" max="1280" width="11.42578125" style="119"/>
    <col min="1281" max="1281" width="10.85546875" style="119" customWidth="1"/>
    <col min="1282" max="1286" width="13.42578125" style="119" customWidth="1"/>
    <col min="1287" max="1536" width="11.42578125" style="119"/>
    <col min="1537" max="1537" width="10.85546875" style="119" customWidth="1"/>
    <col min="1538" max="1542" width="13.42578125" style="119" customWidth="1"/>
    <col min="1543" max="1792" width="11.42578125" style="119"/>
    <col min="1793" max="1793" width="10.85546875" style="119" customWidth="1"/>
    <col min="1794" max="1798" width="13.42578125" style="119" customWidth="1"/>
    <col min="1799" max="2048" width="11.42578125" style="119"/>
    <col min="2049" max="2049" width="10.85546875" style="119" customWidth="1"/>
    <col min="2050" max="2054" width="13.42578125" style="119" customWidth="1"/>
    <col min="2055" max="2304" width="11.42578125" style="119"/>
    <col min="2305" max="2305" width="10.85546875" style="119" customWidth="1"/>
    <col min="2306" max="2310" width="13.42578125" style="119" customWidth="1"/>
    <col min="2311" max="2560" width="11.42578125" style="119"/>
    <col min="2561" max="2561" width="10.85546875" style="119" customWidth="1"/>
    <col min="2562" max="2566" width="13.42578125" style="119" customWidth="1"/>
    <col min="2567" max="2816" width="11.42578125" style="119"/>
    <col min="2817" max="2817" width="10.85546875" style="119" customWidth="1"/>
    <col min="2818" max="2822" width="13.42578125" style="119" customWidth="1"/>
    <col min="2823" max="3072" width="11.42578125" style="119"/>
    <col min="3073" max="3073" width="10.85546875" style="119" customWidth="1"/>
    <col min="3074" max="3078" width="13.42578125" style="119" customWidth="1"/>
    <col min="3079" max="3328" width="11.42578125" style="119"/>
    <col min="3329" max="3329" width="10.85546875" style="119" customWidth="1"/>
    <col min="3330" max="3334" width="13.42578125" style="119" customWidth="1"/>
    <col min="3335" max="3584" width="11.42578125" style="119"/>
    <col min="3585" max="3585" width="10.85546875" style="119" customWidth="1"/>
    <col min="3586" max="3590" width="13.42578125" style="119" customWidth="1"/>
    <col min="3591" max="3840" width="11.42578125" style="119"/>
    <col min="3841" max="3841" width="10.85546875" style="119" customWidth="1"/>
    <col min="3842" max="3846" width="13.42578125" style="119" customWidth="1"/>
    <col min="3847" max="4096" width="11.42578125" style="119"/>
    <col min="4097" max="4097" width="10.85546875" style="119" customWidth="1"/>
    <col min="4098" max="4102" width="13.42578125" style="119" customWidth="1"/>
    <col min="4103" max="4352" width="11.42578125" style="119"/>
    <col min="4353" max="4353" width="10.85546875" style="119" customWidth="1"/>
    <col min="4354" max="4358" width="13.42578125" style="119" customWidth="1"/>
    <col min="4359" max="4608" width="11.42578125" style="119"/>
    <col min="4609" max="4609" width="10.85546875" style="119" customWidth="1"/>
    <col min="4610" max="4614" width="13.42578125" style="119" customWidth="1"/>
    <col min="4615" max="4864" width="11.42578125" style="119"/>
    <col min="4865" max="4865" width="10.85546875" style="119" customWidth="1"/>
    <col min="4866" max="4870" width="13.42578125" style="119" customWidth="1"/>
    <col min="4871" max="5120" width="11.42578125" style="119"/>
    <col min="5121" max="5121" width="10.85546875" style="119" customWidth="1"/>
    <col min="5122" max="5126" width="13.42578125" style="119" customWidth="1"/>
    <col min="5127" max="5376" width="11.42578125" style="119"/>
    <col min="5377" max="5377" width="10.85546875" style="119" customWidth="1"/>
    <col min="5378" max="5382" width="13.42578125" style="119" customWidth="1"/>
    <col min="5383" max="5632" width="11.42578125" style="119"/>
    <col min="5633" max="5633" width="10.85546875" style="119" customWidth="1"/>
    <col min="5634" max="5638" width="13.42578125" style="119" customWidth="1"/>
    <col min="5639" max="5888" width="11.42578125" style="119"/>
    <col min="5889" max="5889" width="10.85546875" style="119" customWidth="1"/>
    <col min="5890" max="5894" width="13.42578125" style="119" customWidth="1"/>
    <col min="5895" max="6144" width="11.42578125" style="119"/>
    <col min="6145" max="6145" width="10.85546875" style="119" customWidth="1"/>
    <col min="6146" max="6150" width="13.42578125" style="119" customWidth="1"/>
    <col min="6151" max="6400" width="11.42578125" style="119"/>
    <col min="6401" max="6401" width="10.85546875" style="119" customWidth="1"/>
    <col min="6402" max="6406" width="13.42578125" style="119" customWidth="1"/>
    <col min="6407" max="6656" width="11.42578125" style="119"/>
    <col min="6657" max="6657" width="10.85546875" style="119" customWidth="1"/>
    <col min="6658" max="6662" width="13.42578125" style="119" customWidth="1"/>
    <col min="6663" max="6912" width="11.42578125" style="119"/>
    <col min="6913" max="6913" width="10.85546875" style="119" customWidth="1"/>
    <col min="6914" max="6918" width="13.42578125" style="119" customWidth="1"/>
    <col min="6919" max="7168" width="11.42578125" style="119"/>
    <col min="7169" max="7169" width="10.85546875" style="119" customWidth="1"/>
    <col min="7170" max="7174" width="13.42578125" style="119" customWidth="1"/>
    <col min="7175" max="7424" width="11.42578125" style="119"/>
    <col min="7425" max="7425" width="10.85546875" style="119" customWidth="1"/>
    <col min="7426" max="7430" width="13.42578125" style="119" customWidth="1"/>
    <col min="7431" max="7680" width="11.42578125" style="119"/>
    <col min="7681" max="7681" width="10.85546875" style="119" customWidth="1"/>
    <col min="7682" max="7686" width="13.42578125" style="119" customWidth="1"/>
    <col min="7687" max="7936" width="11.42578125" style="119"/>
    <col min="7937" max="7937" width="10.85546875" style="119" customWidth="1"/>
    <col min="7938" max="7942" width="13.42578125" style="119" customWidth="1"/>
    <col min="7943" max="8192" width="11.42578125" style="119"/>
    <col min="8193" max="8193" width="10.85546875" style="119" customWidth="1"/>
    <col min="8194" max="8198" width="13.42578125" style="119" customWidth="1"/>
    <col min="8199" max="8448" width="11.42578125" style="119"/>
    <col min="8449" max="8449" width="10.85546875" style="119" customWidth="1"/>
    <col min="8450" max="8454" width="13.42578125" style="119" customWidth="1"/>
    <col min="8455" max="8704" width="11.42578125" style="119"/>
    <col min="8705" max="8705" width="10.85546875" style="119" customWidth="1"/>
    <col min="8706" max="8710" width="13.42578125" style="119" customWidth="1"/>
    <col min="8711" max="8960" width="11.42578125" style="119"/>
    <col min="8961" max="8961" width="10.85546875" style="119" customWidth="1"/>
    <col min="8962" max="8966" width="13.42578125" style="119" customWidth="1"/>
    <col min="8967" max="9216" width="11.42578125" style="119"/>
    <col min="9217" max="9217" width="10.85546875" style="119" customWidth="1"/>
    <col min="9218" max="9222" width="13.42578125" style="119" customWidth="1"/>
    <col min="9223" max="9472" width="11.42578125" style="119"/>
    <col min="9473" max="9473" width="10.85546875" style="119" customWidth="1"/>
    <col min="9474" max="9478" width="13.42578125" style="119" customWidth="1"/>
    <col min="9479" max="9728" width="11.42578125" style="119"/>
    <col min="9729" max="9729" width="10.85546875" style="119" customWidth="1"/>
    <col min="9730" max="9734" width="13.42578125" style="119" customWidth="1"/>
    <col min="9735" max="9984" width="11.42578125" style="119"/>
    <col min="9985" max="9985" width="10.85546875" style="119" customWidth="1"/>
    <col min="9986" max="9990" width="13.42578125" style="119" customWidth="1"/>
    <col min="9991" max="10240" width="11.42578125" style="119"/>
    <col min="10241" max="10241" width="10.85546875" style="119" customWidth="1"/>
    <col min="10242" max="10246" width="13.42578125" style="119" customWidth="1"/>
    <col min="10247" max="10496" width="11.42578125" style="119"/>
    <col min="10497" max="10497" width="10.85546875" style="119" customWidth="1"/>
    <col min="10498" max="10502" width="13.42578125" style="119" customWidth="1"/>
    <col min="10503" max="10752" width="11.42578125" style="119"/>
    <col min="10753" max="10753" width="10.85546875" style="119" customWidth="1"/>
    <col min="10754" max="10758" width="13.42578125" style="119" customWidth="1"/>
    <col min="10759" max="11008" width="11.42578125" style="119"/>
    <col min="11009" max="11009" width="10.85546875" style="119" customWidth="1"/>
    <col min="11010" max="11014" width="13.42578125" style="119" customWidth="1"/>
    <col min="11015" max="11264" width="11.42578125" style="119"/>
    <col min="11265" max="11265" width="10.85546875" style="119" customWidth="1"/>
    <col min="11266" max="11270" width="13.42578125" style="119" customWidth="1"/>
    <col min="11271" max="11520" width="11.42578125" style="119"/>
    <col min="11521" max="11521" width="10.85546875" style="119" customWidth="1"/>
    <col min="11522" max="11526" width="13.42578125" style="119" customWidth="1"/>
    <col min="11527" max="11776" width="11.42578125" style="119"/>
    <col min="11777" max="11777" width="10.85546875" style="119" customWidth="1"/>
    <col min="11778" max="11782" width="13.42578125" style="119" customWidth="1"/>
    <col min="11783" max="12032" width="11.42578125" style="119"/>
    <col min="12033" max="12033" width="10.85546875" style="119" customWidth="1"/>
    <col min="12034" max="12038" width="13.42578125" style="119" customWidth="1"/>
    <col min="12039" max="12288" width="11.42578125" style="119"/>
    <col min="12289" max="12289" width="10.85546875" style="119" customWidth="1"/>
    <col min="12290" max="12294" width="13.42578125" style="119" customWidth="1"/>
    <col min="12295" max="12544" width="11.42578125" style="119"/>
    <col min="12545" max="12545" width="10.85546875" style="119" customWidth="1"/>
    <col min="12546" max="12550" width="13.42578125" style="119" customWidth="1"/>
    <col min="12551" max="12800" width="11.42578125" style="119"/>
    <col min="12801" max="12801" width="10.85546875" style="119" customWidth="1"/>
    <col min="12802" max="12806" width="13.42578125" style="119" customWidth="1"/>
    <col min="12807" max="13056" width="11.42578125" style="119"/>
    <col min="13057" max="13057" width="10.85546875" style="119" customWidth="1"/>
    <col min="13058" max="13062" width="13.42578125" style="119" customWidth="1"/>
    <col min="13063" max="13312" width="11.42578125" style="119"/>
    <col min="13313" max="13313" width="10.85546875" style="119" customWidth="1"/>
    <col min="13314" max="13318" width="13.42578125" style="119" customWidth="1"/>
    <col min="13319" max="13568" width="11.42578125" style="119"/>
    <col min="13569" max="13569" width="10.85546875" style="119" customWidth="1"/>
    <col min="13570" max="13574" width="13.42578125" style="119" customWidth="1"/>
    <col min="13575" max="13824" width="11.42578125" style="119"/>
    <col min="13825" max="13825" width="10.85546875" style="119" customWidth="1"/>
    <col min="13826" max="13830" width="13.42578125" style="119" customWidth="1"/>
    <col min="13831" max="14080" width="11.42578125" style="119"/>
    <col min="14081" max="14081" width="10.85546875" style="119" customWidth="1"/>
    <col min="14082" max="14086" width="13.42578125" style="119" customWidth="1"/>
    <col min="14087" max="14336" width="11.42578125" style="119"/>
    <col min="14337" max="14337" width="10.85546875" style="119" customWidth="1"/>
    <col min="14338" max="14342" width="13.42578125" style="119" customWidth="1"/>
    <col min="14343" max="14592" width="11.42578125" style="119"/>
    <col min="14593" max="14593" width="10.85546875" style="119" customWidth="1"/>
    <col min="14594" max="14598" width="13.42578125" style="119" customWidth="1"/>
    <col min="14599" max="14848" width="11.42578125" style="119"/>
    <col min="14849" max="14849" width="10.85546875" style="119" customWidth="1"/>
    <col min="14850" max="14854" width="13.42578125" style="119" customWidth="1"/>
    <col min="14855" max="15104" width="11.42578125" style="119"/>
    <col min="15105" max="15105" width="10.85546875" style="119" customWidth="1"/>
    <col min="15106" max="15110" width="13.42578125" style="119" customWidth="1"/>
    <col min="15111" max="15360" width="11.42578125" style="119"/>
    <col min="15361" max="15361" width="10.85546875" style="119" customWidth="1"/>
    <col min="15362" max="15366" width="13.42578125" style="119" customWidth="1"/>
    <col min="15367" max="15616" width="11.42578125" style="119"/>
    <col min="15617" max="15617" width="10.85546875" style="119" customWidth="1"/>
    <col min="15618" max="15622" width="13.42578125" style="119" customWidth="1"/>
    <col min="15623" max="15872" width="11.42578125" style="119"/>
    <col min="15873" max="15873" width="10.85546875" style="119" customWidth="1"/>
    <col min="15874" max="15878" width="13.42578125" style="119" customWidth="1"/>
    <col min="15879" max="16128" width="11.42578125" style="119"/>
    <col min="16129" max="16129" width="10.85546875" style="119" customWidth="1"/>
    <col min="16130" max="16134" width="13.42578125" style="119" customWidth="1"/>
    <col min="16135" max="16384" width="11.42578125" style="119"/>
  </cols>
  <sheetData>
    <row r="2" spans="1:6" ht="18" customHeight="1">
      <c r="A2" s="118" t="s">
        <v>1121</v>
      </c>
      <c r="B2" s="118"/>
      <c r="C2" s="118"/>
      <c r="D2" s="118"/>
      <c r="E2" s="118"/>
      <c r="F2" s="118"/>
    </row>
    <row r="3" spans="1:6" ht="18" customHeight="1">
      <c r="A3" s="140" t="s">
        <v>1122</v>
      </c>
      <c r="B3" s="140"/>
      <c r="C3" s="140"/>
      <c r="D3" s="140"/>
      <c r="E3" s="140"/>
      <c r="F3" s="140"/>
    </row>
    <row r="4" spans="1:6" ht="18" customHeight="1">
      <c r="A4" s="140" t="s">
        <v>1123</v>
      </c>
      <c r="B4" s="140"/>
      <c r="C4" s="140"/>
      <c r="D4" s="140"/>
      <c r="E4" s="140"/>
      <c r="F4" s="140"/>
    </row>
    <row r="5" spans="1:6" ht="18" customHeight="1">
      <c r="A5" s="140" t="s">
        <v>597</v>
      </c>
      <c r="B5" s="140"/>
      <c r="C5" s="140"/>
      <c r="D5" s="140"/>
      <c r="E5" s="140"/>
      <c r="F5" s="140"/>
    </row>
    <row r="6" spans="1:6" ht="4.5" customHeight="1">
      <c r="A6" s="319"/>
      <c r="B6" s="319"/>
      <c r="C6" s="319"/>
      <c r="D6" s="319"/>
      <c r="E6" s="319"/>
      <c r="F6" s="319"/>
    </row>
    <row r="7" spans="1:6" ht="17.25" customHeight="1">
      <c r="A7" s="513" t="s">
        <v>929</v>
      </c>
      <c r="B7" s="511" t="s">
        <v>34</v>
      </c>
      <c r="C7" s="493" t="s">
        <v>1124</v>
      </c>
      <c r="D7" s="493"/>
      <c r="E7" s="493"/>
      <c r="F7" s="493"/>
    </row>
    <row r="8" spans="1:6" ht="28.5" customHeight="1">
      <c r="A8" s="514"/>
      <c r="B8" s="494"/>
      <c r="C8" s="188" t="s">
        <v>1125</v>
      </c>
      <c r="D8" s="188" t="s">
        <v>1104</v>
      </c>
      <c r="E8" s="188" t="s">
        <v>937</v>
      </c>
      <c r="F8" s="189" t="s">
        <v>1126</v>
      </c>
    </row>
    <row r="9" spans="1:6" ht="8.25" customHeight="1">
      <c r="B9" s="413"/>
      <c r="C9" s="414"/>
      <c r="D9" s="414"/>
      <c r="E9" s="414"/>
      <c r="F9" s="414"/>
    </row>
    <row r="10" spans="1:6" s="126" customFormat="1" ht="16.5" customHeight="1">
      <c r="A10" s="126" t="s">
        <v>34</v>
      </c>
      <c r="B10" s="367">
        <f>SUM(C10:F10)</f>
        <v>68334</v>
      </c>
      <c r="C10" s="367">
        <f>SUM(C12:C14)</f>
        <v>46052</v>
      </c>
      <c r="D10" s="367">
        <f>SUM(D12:D14)</f>
        <v>8782</v>
      </c>
      <c r="E10" s="367">
        <f>SUM(E12:E14)</f>
        <v>6624</v>
      </c>
      <c r="F10" s="367">
        <f>SUM(F12:F14)</f>
        <v>6876</v>
      </c>
    </row>
    <row r="11" spans="1:6" ht="8.25" customHeight="1">
      <c r="B11" s="357"/>
      <c r="C11" s="357"/>
      <c r="D11" s="357"/>
      <c r="E11" s="357"/>
      <c r="F11" s="357"/>
    </row>
    <row r="12" spans="1:6" ht="16.5" customHeight="1">
      <c r="A12" s="119" t="s">
        <v>940</v>
      </c>
      <c r="B12" s="357">
        <f>SUM(C12:F12)</f>
        <v>24630</v>
      </c>
      <c r="C12" s="357">
        <v>16795</v>
      </c>
      <c r="D12" s="357">
        <v>3064</v>
      </c>
      <c r="E12" s="357">
        <v>2254</v>
      </c>
      <c r="F12" s="357">
        <v>2517</v>
      </c>
    </row>
    <row r="13" spans="1:6" ht="16.5" customHeight="1">
      <c r="A13" s="119" t="s">
        <v>942</v>
      </c>
      <c r="B13" s="357">
        <f>SUM(C13:F13)</f>
        <v>22700</v>
      </c>
      <c r="C13" s="357">
        <v>15498</v>
      </c>
      <c r="D13" s="357">
        <v>2865</v>
      </c>
      <c r="E13" s="357">
        <v>2168</v>
      </c>
      <c r="F13" s="357">
        <v>2169</v>
      </c>
    </row>
    <row r="14" spans="1:6" ht="16.5" customHeight="1">
      <c r="A14" s="119" t="s">
        <v>943</v>
      </c>
      <c r="B14" s="357">
        <f>SUM(C14:F14)</f>
        <v>21004</v>
      </c>
      <c r="C14" s="357">
        <v>13759</v>
      </c>
      <c r="D14" s="357">
        <v>2853</v>
      </c>
      <c r="E14" s="357">
        <v>2202</v>
      </c>
      <c r="F14" s="357">
        <v>2190</v>
      </c>
    </row>
    <row r="17" spans="1:1">
      <c r="A17" s="139" t="s">
        <v>1127</v>
      </c>
    </row>
  </sheetData>
  <mergeCells count="3">
    <mergeCell ref="A7:A8"/>
    <mergeCell ref="B7:B8"/>
    <mergeCell ref="C7:F7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33" orientation="landscape" useFirstPageNumber="1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C553E-0D33-460D-8F01-B3B57AA08D5D}">
  <dimension ref="A2:K18"/>
  <sheetViews>
    <sheetView showGridLines="0" zoomScaleNormal="100" workbookViewId="0">
      <selection activeCell="L4" sqref="L4"/>
    </sheetView>
  </sheetViews>
  <sheetFormatPr baseColWidth="10" defaultRowHeight="12.75"/>
  <cols>
    <col min="1" max="1" width="12.7109375" style="119" customWidth="1"/>
    <col min="2" max="2" width="13.28515625" style="119" bestFit="1" customWidth="1"/>
    <col min="3" max="10" width="13.7109375" style="119" customWidth="1"/>
    <col min="11" max="11" width="12.5703125" style="119" bestFit="1" customWidth="1"/>
    <col min="12" max="256" width="11.42578125" style="119"/>
    <col min="257" max="257" width="12.7109375" style="119" customWidth="1"/>
    <col min="258" max="258" width="13.28515625" style="119" bestFit="1" customWidth="1"/>
    <col min="259" max="266" width="13.7109375" style="119" customWidth="1"/>
    <col min="267" max="267" width="12.5703125" style="119" bestFit="1" customWidth="1"/>
    <col min="268" max="512" width="11.42578125" style="119"/>
    <col min="513" max="513" width="12.7109375" style="119" customWidth="1"/>
    <col min="514" max="514" width="13.28515625" style="119" bestFit="1" customWidth="1"/>
    <col min="515" max="522" width="13.7109375" style="119" customWidth="1"/>
    <col min="523" max="523" width="12.5703125" style="119" bestFit="1" customWidth="1"/>
    <col min="524" max="768" width="11.42578125" style="119"/>
    <col min="769" max="769" width="12.7109375" style="119" customWidth="1"/>
    <col min="770" max="770" width="13.28515625" style="119" bestFit="1" customWidth="1"/>
    <col min="771" max="778" width="13.7109375" style="119" customWidth="1"/>
    <col min="779" max="779" width="12.5703125" style="119" bestFit="1" customWidth="1"/>
    <col min="780" max="1024" width="11.42578125" style="119"/>
    <col min="1025" max="1025" width="12.7109375" style="119" customWidth="1"/>
    <col min="1026" max="1026" width="13.28515625" style="119" bestFit="1" customWidth="1"/>
    <col min="1027" max="1034" width="13.7109375" style="119" customWidth="1"/>
    <col min="1035" max="1035" width="12.5703125" style="119" bestFit="1" customWidth="1"/>
    <col min="1036" max="1280" width="11.42578125" style="119"/>
    <col min="1281" max="1281" width="12.7109375" style="119" customWidth="1"/>
    <col min="1282" max="1282" width="13.28515625" style="119" bestFit="1" customWidth="1"/>
    <col min="1283" max="1290" width="13.7109375" style="119" customWidth="1"/>
    <col min="1291" max="1291" width="12.5703125" style="119" bestFit="1" customWidth="1"/>
    <col min="1292" max="1536" width="11.42578125" style="119"/>
    <col min="1537" max="1537" width="12.7109375" style="119" customWidth="1"/>
    <col min="1538" max="1538" width="13.28515625" style="119" bestFit="1" customWidth="1"/>
    <col min="1539" max="1546" width="13.7109375" style="119" customWidth="1"/>
    <col min="1547" max="1547" width="12.5703125" style="119" bestFit="1" customWidth="1"/>
    <col min="1548" max="1792" width="11.42578125" style="119"/>
    <col min="1793" max="1793" width="12.7109375" style="119" customWidth="1"/>
    <col min="1794" max="1794" width="13.28515625" style="119" bestFit="1" customWidth="1"/>
    <col min="1795" max="1802" width="13.7109375" style="119" customWidth="1"/>
    <col min="1803" max="1803" width="12.5703125" style="119" bestFit="1" customWidth="1"/>
    <col min="1804" max="2048" width="11.42578125" style="119"/>
    <col min="2049" max="2049" width="12.7109375" style="119" customWidth="1"/>
    <col min="2050" max="2050" width="13.28515625" style="119" bestFit="1" customWidth="1"/>
    <col min="2051" max="2058" width="13.7109375" style="119" customWidth="1"/>
    <col min="2059" max="2059" width="12.5703125" style="119" bestFit="1" customWidth="1"/>
    <col min="2060" max="2304" width="11.42578125" style="119"/>
    <col min="2305" max="2305" width="12.7109375" style="119" customWidth="1"/>
    <col min="2306" max="2306" width="13.28515625" style="119" bestFit="1" customWidth="1"/>
    <col min="2307" max="2314" width="13.7109375" style="119" customWidth="1"/>
    <col min="2315" max="2315" width="12.5703125" style="119" bestFit="1" customWidth="1"/>
    <col min="2316" max="2560" width="11.42578125" style="119"/>
    <col min="2561" max="2561" width="12.7109375" style="119" customWidth="1"/>
    <col min="2562" max="2562" width="13.28515625" style="119" bestFit="1" customWidth="1"/>
    <col min="2563" max="2570" width="13.7109375" style="119" customWidth="1"/>
    <col min="2571" max="2571" width="12.5703125" style="119" bestFit="1" customWidth="1"/>
    <col min="2572" max="2816" width="11.42578125" style="119"/>
    <col min="2817" max="2817" width="12.7109375" style="119" customWidth="1"/>
    <col min="2818" max="2818" width="13.28515625" style="119" bestFit="1" customWidth="1"/>
    <col min="2819" max="2826" width="13.7109375" style="119" customWidth="1"/>
    <col min="2827" max="2827" width="12.5703125" style="119" bestFit="1" customWidth="1"/>
    <col min="2828" max="3072" width="11.42578125" style="119"/>
    <col min="3073" max="3073" width="12.7109375" style="119" customWidth="1"/>
    <col min="3074" max="3074" width="13.28515625" style="119" bestFit="1" customWidth="1"/>
    <col min="3075" max="3082" width="13.7109375" style="119" customWidth="1"/>
    <col min="3083" max="3083" width="12.5703125" style="119" bestFit="1" customWidth="1"/>
    <col min="3084" max="3328" width="11.42578125" style="119"/>
    <col min="3329" max="3329" width="12.7109375" style="119" customWidth="1"/>
    <col min="3330" max="3330" width="13.28515625" style="119" bestFit="1" customWidth="1"/>
    <col min="3331" max="3338" width="13.7109375" style="119" customWidth="1"/>
    <col min="3339" max="3339" width="12.5703125" style="119" bestFit="1" customWidth="1"/>
    <col min="3340" max="3584" width="11.42578125" style="119"/>
    <col min="3585" max="3585" width="12.7109375" style="119" customWidth="1"/>
    <col min="3586" max="3586" width="13.28515625" style="119" bestFit="1" customWidth="1"/>
    <col min="3587" max="3594" width="13.7109375" style="119" customWidth="1"/>
    <col min="3595" max="3595" width="12.5703125" style="119" bestFit="1" customWidth="1"/>
    <col min="3596" max="3840" width="11.42578125" style="119"/>
    <col min="3841" max="3841" width="12.7109375" style="119" customWidth="1"/>
    <col min="3842" max="3842" width="13.28515625" style="119" bestFit="1" customWidth="1"/>
    <col min="3843" max="3850" width="13.7109375" style="119" customWidth="1"/>
    <col min="3851" max="3851" width="12.5703125" style="119" bestFit="1" customWidth="1"/>
    <col min="3852" max="4096" width="11.42578125" style="119"/>
    <col min="4097" max="4097" width="12.7109375" style="119" customWidth="1"/>
    <col min="4098" max="4098" width="13.28515625" style="119" bestFit="1" customWidth="1"/>
    <col min="4099" max="4106" width="13.7109375" style="119" customWidth="1"/>
    <col min="4107" max="4107" width="12.5703125" style="119" bestFit="1" customWidth="1"/>
    <col min="4108" max="4352" width="11.42578125" style="119"/>
    <col min="4353" max="4353" width="12.7109375" style="119" customWidth="1"/>
    <col min="4354" max="4354" width="13.28515625" style="119" bestFit="1" customWidth="1"/>
    <col min="4355" max="4362" width="13.7109375" style="119" customWidth="1"/>
    <col min="4363" max="4363" width="12.5703125" style="119" bestFit="1" customWidth="1"/>
    <col min="4364" max="4608" width="11.42578125" style="119"/>
    <col min="4609" max="4609" width="12.7109375" style="119" customWidth="1"/>
    <col min="4610" max="4610" width="13.28515625" style="119" bestFit="1" customWidth="1"/>
    <col min="4611" max="4618" width="13.7109375" style="119" customWidth="1"/>
    <col min="4619" max="4619" width="12.5703125" style="119" bestFit="1" customWidth="1"/>
    <col min="4620" max="4864" width="11.42578125" style="119"/>
    <col min="4865" max="4865" width="12.7109375" style="119" customWidth="1"/>
    <col min="4866" max="4866" width="13.28515625" style="119" bestFit="1" customWidth="1"/>
    <col min="4867" max="4874" width="13.7109375" style="119" customWidth="1"/>
    <col min="4875" max="4875" width="12.5703125" style="119" bestFit="1" customWidth="1"/>
    <col min="4876" max="5120" width="11.42578125" style="119"/>
    <col min="5121" max="5121" width="12.7109375" style="119" customWidth="1"/>
    <col min="5122" max="5122" width="13.28515625" style="119" bestFit="1" customWidth="1"/>
    <col min="5123" max="5130" width="13.7109375" style="119" customWidth="1"/>
    <col min="5131" max="5131" width="12.5703125" style="119" bestFit="1" customWidth="1"/>
    <col min="5132" max="5376" width="11.42578125" style="119"/>
    <col min="5377" max="5377" width="12.7109375" style="119" customWidth="1"/>
    <col min="5378" max="5378" width="13.28515625" style="119" bestFit="1" customWidth="1"/>
    <col min="5379" max="5386" width="13.7109375" style="119" customWidth="1"/>
    <col min="5387" max="5387" width="12.5703125" style="119" bestFit="1" customWidth="1"/>
    <col min="5388" max="5632" width="11.42578125" style="119"/>
    <col min="5633" max="5633" width="12.7109375" style="119" customWidth="1"/>
    <col min="5634" max="5634" width="13.28515625" style="119" bestFit="1" customWidth="1"/>
    <col min="5635" max="5642" width="13.7109375" style="119" customWidth="1"/>
    <col min="5643" max="5643" width="12.5703125" style="119" bestFit="1" customWidth="1"/>
    <col min="5644" max="5888" width="11.42578125" style="119"/>
    <col min="5889" max="5889" width="12.7109375" style="119" customWidth="1"/>
    <col min="5890" max="5890" width="13.28515625" style="119" bestFit="1" customWidth="1"/>
    <col min="5891" max="5898" width="13.7109375" style="119" customWidth="1"/>
    <col min="5899" max="5899" width="12.5703125" style="119" bestFit="1" customWidth="1"/>
    <col min="5900" max="6144" width="11.42578125" style="119"/>
    <col min="6145" max="6145" width="12.7109375" style="119" customWidth="1"/>
    <col min="6146" max="6146" width="13.28515625" style="119" bestFit="1" customWidth="1"/>
    <col min="6147" max="6154" width="13.7109375" style="119" customWidth="1"/>
    <col min="6155" max="6155" width="12.5703125" style="119" bestFit="1" customWidth="1"/>
    <col min="6156" max="6400" width="11.42578125" style="119"/>
    <col min="6401" max="6401" width="12.7109375" style="119" customWidth="1"/>
    <col min="6402" max="6402" width="13.28515625" style="119" bestFit="1" customWidth="1"/>
    <col min="6403" max="6410" width="13.7109375" style="119" customWidth="1"/>
    <col min="6411" max="6411" width="12.5703125" style="119" bestFit="1" customWidth="1"/>
    <col min="6412" max="6656" width="11.42578125" style="119"/>
    <col min="6657" max="6657" width="12.7109375" style="119" customWidth="1"/>
    <col min="6658" max="6658" width="13.28515625" style="119" bestFit="1" customWidth="1"/>
    <col min="6659" max="6666" width="13.7109375" style="119" customWidth="1"/>
    <col min="6667" max="6667" width="12.5703125" style="119" bestFit="1" customWidth="1"/>
    <col min="6668" max="6912" width="11.42578125" style="119"/>
    <col min="6913" max="6913" width="12.7109375" style="119" customWidth="1"/>
    <col min="6914" max="6914" width="13.28515625" style="119" bestFit="1" customWidth="1"/>
    <col min="6915" max="6922" width="13.7109375" style="119" customWidth="1"/>
    <col min="6923" max="6923" width="12.5703125" style="119" bestFit="1" customWidth="1"/>
    <col min="6924" max="7168" width="11.42578125" style="119"/>
    <col min="7169" max="7169" width="12.7109375" style="119" customWidth="1"/>
    <col min="7170" max="7170" width="13.28515625" style="119" bestFit="1" customWidth="1"/>
    <col min="7171" max="7178" width="13.7109375" style="119" customWidth="1"/>
    <col min="7179" max="7179" width="12.5703125" style="119" bestFit="1" customWidth="1"/>
    <col min="7180" max="7424" width="11.42578125" style="119"/>
    <col min="7425" max="7425" width="12.7109375" style="119" customWidth="1"/>
    <col min="7426" max="7426" width="13.28515625" style="119" bestFit="1" customWidth="1"/>
    <col min="7427" max="7434" width="13.7109375" style="119" customWidth="1"/>
    <col min="7435" max="7435" width="12.5703125" style="119" bestFit="1" customWidth="1"/>
    <col min="7436" max="7680" width="11.42578125" style="119"/>
    <col min="7681" max="7681" width="12.7109375" style="119" customWidth="1"/>
    <col min="7682" max="7682" width="13.28515625" style="119" bestFit="1" customWidth="1"/>
    <col min="7683" max="7690" width="13.7109375" style="119" customWidth="1"/>
    <col min="7691" max="7691" width="12.5703125" style="119" bestFit="1" customWidth="1"/>
    <col min="7692" max="7936" width="11.42578125" style="119"/>
    <col min="7937" max="7937" width="12.7109375" style="119" customWidth="1"/>
    <col min="7938" max="7938" width="13.28515625" style="119" bestFit="1" customWidth="1"/>
    <col min="7939" max="7946" width="13.7109375" style="119" customWidth="1"/>
    <col min="7947" max="7947" width="12.5703125" style="119" bestFit="1" customWidth="1"/>
    <col min="7948" max="8192" width="11.42578125" style="119"/>
    <col min="8193" max="8193" width="12.7109375" style="119" customWidth="1"/>
    <col min="8194" max="8194" width="13.28515625" style="119" bestFit="1" customWidth="1"/>
    <col min="8195" max="8202" width="13.7109375" style="119" customWidth="1"/>
    <col min="8203" max="8203" width="12.5703125" style="119" bestFit="1" customWidth="1"/>
    <col min="8204" max="8448" width="11.42578125" style="119"/>
    <col min="8449" max="8449" width="12.7109375" style="119" customWidth="1"/>
    <col min="8450" max="8450" width="13.28515625" style="119" bestFit="1" customWidth="1"/>
    <col min="8451" max="8458" width="13.7109375" style="119" customWidth="1"/>
    <col min="8459" max="8459" width="12.5703125" style="119" bestFit="1" customWidth="1"/>
    <col min="8460" max="8704" width="11.42578125" style="119"/>
    <col min="8705" max="8705" width="12.7109375" style="119" customWidth="1"/>
    <col min="8706" max="8706" width="13.28515625" style="119" bestFit="1" customWidth="1"/>
    <col min="8707" max="8714" width="13.7109375" style="119" customWidth="1"/>
    <col min="8715" max="8715" width="12.5703125" style="119" bestFit="1" customWidth="1"/>
    <col min="8716" max="8960" width="11.42578125" style="119"/>
    <col min="8961" max="8961" width="12.7109375" style="119" customWidth="1"/>
    <col min="8962" max="8962" width="13.28515625" style="119" bestFit="1" customWidth="1"/>
    <col min="8963" max="8970" width="13.7109375" style="119" customWidth="1"/>
    <col min="8971" max="8971" width="12.5703125" style="119" bestFit="1" customWidth="1"/>
    <col min="8972" max="9216" width="11.42578125" style="119"/>
    <col min="9217" max="9217" width="12.7109375" style="119" customWidth="1"/>
    <col min="9218" max="9218" width="13.28515625" style="119" bestFit="1" customWidth="1"/>
    <col min="9219" max="9226" width="13.7109375" style="119" customWidth="1"/>
    <col min="9227" max="9227" width="12.5703125" style="119" bestFit="1" customWidth="1"/>
    <col min="9228" max="9472" width="11.42578125" style="119"/>
    <col min="9473" max="9473" width="12.7109375" style="119" customWidth="1"/>
    <col min="9474" max="9474" width="13.28515625" style="119" bestFit="1" customWidth="1"/>
    <col min="9475" max="9482" width="13.7109375" style="119" customWidth="1"/>
    <col min="9483" max="9483" width="12.5703125" style="119" bestFit="1" customWidth="1"/>
    <col min="9484" max="9728" width="11.42578125" style="119"/>
    <col min="9729" max="9729" width="12.7109375" style="119" customWidth="1"/>
    <col min="9730" max="9730" width="13.28515625" style="119" bestFit="1" customWidth="1"/>
    <col min="9731" max="9738" width="13.7109375" style="119" customWidth="1"/>
    <col min="9739" max="9739" width="12.5703125" style="119" bestFit="1" customWidth="1"/>
    <col min="9740" max="9984" width="11.42578125" style="119"/>
    <col min="9985" max="9985" width="12.7109375" style="119" customWidth="1"/>
    <col min="9986" max="9986" width="13.28515625" style="119" bestFit="1" customWidth="1"/>
    <col min="9987" max="9994" width="13.7109375" style="119" customWidth="1"/>
    <col min="9995" max="9995" width="12.5703125" style="119" bestFit="1" customWidth="1"/>
    <col min="9996" max="10240" width="11.42578125" style="119"/>
    <col min="10241" max="10241" width="12.7109375" style="119" customWidth="1"/>
    <col min="10242" max="10242" width="13.28515625" style="119" bestFit="1" customWidth="1"/>
    <col min="10243" max="10250" width="13.7109375" style="119" customWidth="1"/>
    <col min="10251" max="10251" width="12.5703125" style="119" bestFit="1" customWidth="1"/>
    <col min="10252" max="10496" width="11.42578125" style="119"/>
    <col min="10497" max="10497" width="12.7109375" style="119" customWidth="1"/>
    <col min="10498" max="10498" width="13.28515625" style="119" bestFit="1" customWidth="1"/>
    <col min="10499" max="10506" width="13.7109375" style="119" customWidth="1"/>
    <col min="10507" max="10507" width="12.5703125" style="119" bestFit="1" customWidth="1"/>
    <col min="10508" max="10752" width="11.42578125" style="119"/>
    <col min="10753" max="10753" width="12.7109375" style="119" customWidth="1"/>
    <col min="10754" max="10754" width="13.28515625" style="119" bestFit="1" customWidth="1"/>
    <col min="10755" max="10762" width="13.7109375" style="119" customWidth="1"/>
    <col min="10763" max="10763" width="12.5703125" style="119" bestFit="1" customWidth="1"/>
    <col min="10764" max="11008" width="11.42578125" style="119"/>
    <col min="11009" max="11009" width="12.7109375" style="119" customWidth="1"/>
    <col min="11010" max="11010" width="13.28515625" style="119" bestFit="1" customWidth="1"/>
    <col min="11011" max="11018" width="13.7109375" style="119" customWidth="1"/>
    <col min="11019" max="11019" width="12.5703125" style="119" bestFit="1" customWidth="1"/>
    <col min="11020" max="11264" width="11.42578125" style="119"/>
    <col min="11265" max="11265" width="12.7109375" style="119" customWidth="1"/>
    <col min="11266" max="11266" width="13.28515625" style="119" bestFit="1" customWidth="1"/>
    <col min="11267" max="11274" width="13.7109375" style="119" customWidth="1"/>
    <col min="11275" max="11275" width="12.5703125" style="119" bestFit="1" customWidth="1"/>
    <col min="11276" max="11520" width="11.42578125" style="119"/>
    <col min="11521" max="11521" width="12.7109375" style="119" customWidth="1"/>
    <col min="11522" max="11522" width="13.28515625" style="119" bestFit="1" customWidth="1"/>
    <col min="11523" max="11530" width="13.7109375" style="119" customWidth="1"/>
    <col min="11531" max="11531" width="12.5703125" style="119" bestFit="1" customWidth="1"/>
    <col min="11532" max="11776" width="11.42578125" style="119"/>
    <col min="11777" max="11777" width="12.7109375" style="119" customWidth="1"/>
    <col min="11778" max="11778" width="13.28515625" style="119" bestFit="1" customWidth="1"/>
    <col min="11779" max="11786" width="13.7109375" style="119" customWidth="1"/>
    <col min="11787" max="11787" width="12.5703125" style="119" bestFit="1" customWidth="1"/>
    <col min="11788" max="12032" width="11.42578125" style="119"/>
    <col min="12033" max="12033" width="12.7109375" style="119" customWidth="1"/>
    <col min="12034" max="12034" width="13.28515625" style="119" bestFit="1" customWidth="1"/>
    <col min="12035" max="12042" width="13.7109375" style="119" customWidth="1"/>
    <col min="12043" max="12043" width="12.5703125" style="119" bestFit="1" customWidth="1"/>
    <col min="12044" max="12288" width="11.42578125" style="119"/>
    <col min="12289" max="12289" width="12.7109375" style="119" customWidth="1"/>
    <col min="12290" max="12290" width="13.28515625" style="119" bestFit="1" customWidth="1"/>
    <col min="12291" max="12298" width="13.7109375" style="119" customWidth="1"/>
    <col min="12299" max="12299" width="12.5703125" style="119" bestFit="1" customWidth="1"/>
    <col min="12300" max="12544" width="11.42578125" style="119"/>
    <col min="12545" max="12545" width="12.7109375" style="119" customWidth="1"/>
    <col min="12546" max="12546" width="13.28515625" style="119" bestFit="1" customWidth="1"/>
    <col min="12547" max="12554" width="13.7109375" style="119" customWidth="1"/>
    <col min="12555" max="12555" width="12.5703125" style="119" bestFit="1" customWidth="1"/>
    <col min="12556" max="12800" width="11.42578125" style="119"/>
    <col min="12801" max="12801" width="12.7109375" style="119" customWidth="1"/>
    <col min="12802" max="12802" width="13.28515625" style="119" bestFit="1" customWidth="1"/>
    <col min="12803" max="12810" width="13.7109375" style="119" customWidth="1"/>
    <col min="12811" max="12811" width="12.5703125" style="119" bestFit="1" customWidth="1"/>
    <col min="12812" max="13056" width="11.42578125" style="119"/>
    <col min="13057" max="13057" width="12.7109375" style="119" customWidth="1"/>
    <col min="13058" max="13058" width="13.28515625" style="119" bestFit="1" customWidth="1"/>
    <col min="13059" max="13066" width="13.7109375" style="119" customWidth="1"/>
    <col min="13067" max="13067" width="12.5703125" style="119" bestFit="1" customWidth="1"/>
    <col min="13068" max="13312" width="11.42578125" style="119"/>
    <col min="13313" max="13313" width="12.7109375" style="119" customWidth="1"/>
    <col min="13314" max="13314" width="13.28515625" style="119" bestFit="1" customWidth="1"/>
    <col min="13315" max="13322" width="13.7109375" style="119" customWidth="1"/>
    <col min="13323" max="13323" width="12.5703125" style="119" bestFit="1" customWidth="1"/>
    <col min="13324" max="13568" width="11.42578125" style="119"/>
    <col min="13569" max="13569" width="12.7109375" style="119" customWidth="1"/>
    <col min="13570" max="13570" width="13.28515625" style="119" bestFit="1" customWidth="1"/>
    <col min="13571" max="13578" width="13.7109375" style="119" customWidth="1"/>
    <col min="13579" max="13579" width="12.5703125" style="119" bestFit="1" customWidth="1"/>
    <col min="13580" max="13824" width="11.42578125" style="119"/>
    <col min="13825" max="13825" width="12.7109375" style="119" customWidth="1"/>
    <col min="13826" max="13826" width="13.28515625" style="119" bestFit="1" customWidth="1"/>
    <col min="13827" max="13834" width="13.7109375" style="119" customWidth="1"/>
    <col min="13835" max="13835" width="12.5703125" style="119" bestFit="1" customWidth="1"/>
    <col min="13836" max="14080" width="11.42578125" style="119"/>
    <col min="14081" max="14081" width="12.7109375" style="119" customWidth="1"/>
    <col min="14082" max="14082" width="13.28515625" style="119" bestFit="1" customWidth="1"/>
    <col min="14083" max="14090" width="13.7109375" style="119" customWidth="1"/>
    <col min="14091" max="14091" width="12.5703125" style="119" bestFit="1" customWidth="1"/>
    <col min="14092" max="14336" width="11.42578125" style="119"/>
    <col min="14337" max="14337" width="12.7109375" style="119" customWidth="1"/>
    <col min="14338" max="14338" width="13.28515625" style="119" bestFit="1" customWidth="1"/>
    <col min="14339" max="14346" width="13.7109375" style="119" customWidth="1"/>
    <col min="14347" max="14347" width="12.5703125" style="119" bestFit="1" customWidth="1"/>
    <col min="14348" max="14592" width="11.42578125" style="119"/>
    <col min="14593" max="14593" width="12.7109375" style="119" customWidth="1"/>
    <col min="14594" max="14594" width="13.28515625" style="119" bestFit="1" customWidth="1"/>
    <col min="14595" max="14602" width="13.7109375" style="119" customWidth="1"/>
    <col min="14603" max="14603" width="12.5703125" style="119" bestFit="1" customWidth="1"/>
    <col min="14604" max="14848" width="11.42578125" style="119"/>
    <col min="14849" max="14849" width="12.7109375" style="119" customWidth="1"/>
    <col min="14850" max="14850" width="13.28515625" style="119" bestFit="1" customWidth="1"/>
    <col min="14851" max="14858" width="13.7109375" style="119" customWidth="1"/>
    <col min="14859" max="14859" width="12.5703125" style="119" bestFit="1" customWidth="1"/>
    <col min="14860" max="15104" width="11.42578125" style="119"/>
    <col min="15105" max="15105" width="12.7109375" style="119" customWidth="1"/>
    <col min="15106" max="15106" width="13.28515625" style="119" bestFit="1" customWidth="1"/>
    <col min="15107" max="15114" width="13.7109375" style="119" customWidth="1"/>
    <col min="15115" max="15115" width="12.5703125" style="119" bestFit="1" customWidth="1"/>
    <col min="15116" max="15360" width="11.42578125" style="119"/>
    <col min="15361" max="15361" width="12.7109375" style="119" customWidth="1"/>
    <col min="15362" max="15362" width="13.28515625" style="119" bestFit="1" customWidth="1"/>
    <col min="15363" max="15370" width="13.7109375" style="119" customWidth="1"/>
    <col min="15371" max="15371" width="12.5703125" style="119" bestFit="1" customWidth="1"/>
    <col min="15372" max="15616" width="11.42578125" style="119"/>
    <col min="15617" max="15617" width="12.7109375" style="119" customWidth="1"/>
    <col min="15618" max="15618" width="13.28515625" style="119" bestFit="1" customWidth="1"/>
    <col min="15619" max="15626" width="13.7109375" style="119" customWidth="1"/>
    <col min="15627" max="15627" width="12.5703125" style="119" bestFit="1" customWidth="1"/>
    <col min="15628" max="15872" width="11.42578125" style="119"/>
    <col min="15873" max="15873" width="12.7109375" style="119" customWidth="1"/>
    <col min="15874" max="15874" width="13.28515625" style="119" bestFit="1" customWidth="1"/>
    <col min="15875" max="15882" width="13.7109375" style="119" customWidth="1"/>
    <col min="15883" max="15883" width="12.5703125" style="119" bestFit="1" customWidth="1"/>
    <col min="15884" max="16128" width="11.42578125" style="119"/>
    <col min="16129" max="16129" width="12.7109375" style="119" customWidth="1"/>
    <col min="16130" max="16130" width="13.28515625" style="119" bestFit="1" customWidth="1"/>
    <col min="16131" max="16138" width="13.7109375" style="119" customWidth="1"/>
    <col min="16139" max="16139" width="12.5703125" style="119" bestFit="1" customWidth="1"/>
    <col min="16140" max="16384" width="11.42578125" style="119"/>
  </cols>
  <sheetData>
    <row r="2" spans="1:11" ht="18" customHeight="1">
      <c r="A2" s="140" t="s">
        <v>1128</v>
      </c>
      <c r="B2" s="140"/>
      <c r="C2" s="140"/>
      <c r="D2" s="140"/>
      <c r="E2" s="140"/>
      <c r="F2" s="140"/>
      <c r="G2" s="140"/>
      <c r="H2" s="140"/>
      <c r="I2" s="140"/>
      <c r="J2" s="140"/>
      <c r="K2" s="241"/>
    </row>
    <row r="3" spans="1:11" ht="18" customHeight="1">
      <c r="A3" s="140" t="s">
        <v>1129</v>
      </c>
      <c r="B3" s="140"/>
      <c r="C3" s="140"/>
      <c r="D3" s="140"/>
      <c r="E3" s="140"/>
      <c r="F3" s="140"/>
      <c r="G3" s="140"/>
      <c r="H3" s="140"/>
      <c r="I3" s="140"/>
      <c r="J3" s="140"/>
      <c r="K3" s="241"/>
    </row>
    <row r="4" spans="1:11" ht="18" customHeight="1">
      <c r="A4" s="140" t="s">
        <v>1119</v>
      </c>
      <c r="B4" s="140"/>
      <c r="C4" s="140"/>
      <c r="D4" s="140"/>
      <c r="E4" s="140"/>
      <c r="F4" s="140"/>
      <c r="G4" s="140"/>
      <c r="H4" s="140"/>
      <c r="I4" s="140"/>
      <c r="J4" s="140"/>
      <c r="K4" s="241"/>
    </row>
    <row r="5" spans="1:11" ht="6.75" customHeight="1">
      <c r="A5" s="352"/>
      <c r="B5" s="352"/>
      <c r="C5" s="352"/>
      <c r="D5" s="352"/>
      <c r="E5" s="352"/>
      <c r="F5" s="352"/>
      <c r="G5" s="352"/>
      <c r="I5" s="290"/>
      <c r="J5" s="290"/>
    </row>
    <row r="6" spans="1:11" ht="33.75" customHeight="1">
      <c r="A6" s="334" t="s">
        <v>929</v>
      </c>
      <c r="B6" s="189" t="s">
        <v>34</v>
      </c>
      <c r="C6" s="189" t="s">
        <v>19</v>
      </c>
      <c r="D6" s="189" t="s">
        <v>20</v>
      </c>
      <c r="E6" s="189" t="s">
        <v>21</v>
      </c>
      <c r="F6" s="189" t="s">
        <v>22</v>
      </c>
      <c r="G6" s="189" t="s">
        <v>23</v>
      </c>
      <c r="H6" s="189" t="s">
        <v>24</v>
      </c>
      <c r="I6" s="189" t="s">
        <v>25</v>
      </c>
      <c r="J6" s="189" t="s">
        <v>1037</v>
      </c>
      <c r="K6" s="189" t="s">
        <v>1130</v>
      </c>
    </row>
    <row r="7" spans="1:11" ht="8.25" customHeight="1"/>
    <row r="8" spans="1:11" ht="15" customHeight="1">
      <c r="A8" s="126" t="s">
        <v>34</v>
      </c>
      <c r="B8" s="415">
        <f t="shared" ref="B8:K8" si="0">SUM(B10:B13)</f>
        <v>987</v>
      </c>
      <c r="C8" s="415">
        <f t="shared" si="0"/>
        <v>208</v>
      </c>
      <c r="D8" s="415">
        <f t="shared" si="0"/>
        <v>138</v>
      </c>
      <c r="E8" s="415">
        <f t="shared" si="0"/>
        <v>48</v>
      </c>
      <c r="F8" s="415">
        <f t="shared" si="0"/>
        <v>48</v>
      </c>
      <c r="G8" s="415">
        <f t="shared" si="0"/>
        <v>76</v>
      </c>
      <c r="H8" s="415">
        <f t="shared" si="0"/>
        <v>86</v>
      </c>
      <c r="I8" s="415">
        <f t="shared" si="0"/>
        <v>103</v>
      </c>
      <c r="J8" s="415">
        <f t="shared" si="0"/>
        <v>1</v>
      </c>
      <c r="K8" s="415">
        <f t="shared" si="0"/>
        <v>279</v>
      </c>
    </row>
    <row r="9" spans="1:11" ht="8.25" customHeight="1">
      <c r="B9" s="416"/>
      <c r="C9" s="416"/>
      <c r="D9" s="416"/>
      <c r="E9" s="416"/>
      <c r="F9" s="416"/>
      <c r="G9" s="416"/>
      <c r="H9" s="416"/>
      <c r="I9" s="416"/>
      <c r="J9" s="416"/>
      <c r="K9" s="416"/>
    </row>
    <row r="10" spans="1:11" ht="16.5" customHeight="1">
      <c r="A10" s="119" t="s">
        <v>940</v>
      </c>
      <c r="B10" s="417">
        <f t="shared" ref="B10:B13" si="1">SUM(C10:K10)</f>
        <v>281</v>
      </c>
      <c r="C10" s="416">
        <v>72</v>
      </c>
      <c r="D10" s="416">
        <v>41</v>
      </c>
      <c r="E10" s="416">
        <v>15</v>
      </c>
      <c r="F10" s="416">
        <v>7</v>
      </c>
      <c r="G10" s="416">
        <v>21</v>
      </c>
      <c r="H10" s="416">
        <v>27</v>
      </c>
      <c r="I10" s="416">
        <v>34</v>
      </c>
      <c r="J10" s="416">
        <v>0</v>
      </c>
      <c r="K10" s="416">
        <v>64</v>
      </c>
    </row>
    <row r="11" spans="1:11" ht="16.5" customHeight="1">
      <c r="A11" s="119" t="s">
        <v>942</v>
      </c>
      <c r="B11" s="416">
        <f t="shared" si="1"/>
        <v>342</v>
      </c>
      <c r="C11" s="416">
        <v>67</v>
      </c>
      <c r="D11" s="416">
        <v>42</v>
      </c>
      <c r="E11" s="416">
        <v>20</v>
      </c>
      <c r="F11" s="416">
        <v>26</v>
      </c>
      <c r="G11" s="416">
        <v>38</v>
      </c>
      <c r="H11" s="416">
        <v>30</v>
      </c>
      <c r="I11" s="416">
        <v>35</v>
      </c>
      <c r="J11" s="416">
        <v>1</v>
      </c>
      <c r="K11" s="416">
        <v>83</v>
      </c>
    </row>
    <row r="12" spans="1:11" ht="16.5" customHeight="1">
      <c r="A12" s="119" t="s">
        <v>943</v>
      </c>
      <c r="B12" s="416">
        <f t="shared" si="1"/>
        <v>364</v>
      </c>
      <c r="C12" s="416">
        <v>69</v>
      </c>
      <c r="D12" s="416">
        <v>55</v>
      </c>
      <c r="E12" s="416">
        <v>13</v>
      </c>
      <c r="F12" s="416">
        <v>15</v>
      </c>
      <c r="G12" s="416">
        <v>17</v>
      </c>
      <c r="H12" s="416">
        <v>29</v>
      </c>
      <c r="I12" s="416">
        <v>34</v>
      </c>
      <c r="J12" s="416">
        <v>0</v>
      </c>
      <c r="K12" s="416">
        <v>132</v>
      </c>
    </row>
    <row r="13" spans="1:11" ht="16.5" customHeight="1">
      <c r="A13" s="119" t="s">
        <v>944</v>
      </c>
      <c r="B13" s="416">
        <f t="shared" si="1"/>
        <v>0</v>
      </c>
      <c r="C13" s="416">
        <v>0</v>
      </c>
      <c r="D13" s="416">
        <v>0</v>
      </c>
      <c r="E13" s="416">
        <v>0</v>
      </c>
      <c r="F13" s="416">
        <v>0</v>
      </c>
      <c r="G13" s="416">
        <v>0</v>
      </c>
      <c r="H13" s="416">
        <v>0</v>
      </c>
      <c r="I13" s="416">
        <v>0</v>
      </c>
      <c r="J13" s="416">
        <v>0</v>
      </c>
      <c r="K13" s="416">
        <v>0</v>
      </c>
    </row>
    <row r="14" spans="1:11" ht="7.5" customHeight="1">
      <c r="A14" s="135"/>
      <c r="B14" s="135"/>
      <c r="C14" s="135"/>
      <c r="D14" s="135"/>
      <c r="E14" s="135"/>
      <c r="F14" s="135"/>
      <c r="G14" s="135"/>
      <c r="H14" s="135"/>
      <c r="I14" s="135"/>
      <c r="J14" s="135"/>
      <c r="K14" s="135"/>
    </row>
    <row r="15" spans="1:11" ht="5.25" customHeight="1">
      <c r="A15" s="159"/>
    </row>
    <row r="16" spans="1:11" ht="13.5">
      <c r="A16" s="325" t="s">
        <v>1131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</row>
    <row r="17" spans="1:11" ht="27" customHeight="1">
      <c r="A17" s="500" t="s">
        <v>1132</v>
      </c>
      <c r="B17" s="501"/>
      <c r="C17" s="501"/>
      <c r="D17" s="501"/>
      <c r="E17" s="501"/>
      <c r="F17" s="501"/>
      <c r="G17" s="501"/>
      <c r="H17" s="501"/>
      <c r="I17" s="501"/>
      <c r="J17" s="501"/>
      <c r="K17" s="501"/>
    </row>
    <row r="18" spans="1:11">
      <c r="A18" s="139" t="s">
        <v>1133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</row>
  </sheetData>
  <mergeCells count="1">
    <mergeCell ref="A17:K17"/>
  </mergeCells>
  <printOptions horizontalCentered="1" verticalCentered="1"/>
  <pageMargins left="0.39370078740157483" right="0.39370078740157483" top="0.78740157480314965" bottom="0.78740157480314965" header="0" footer="0.19685039370078741"/>
  <pageSetup scale="80" firstPageNumber="35" orientation="landscape" useFirstPageNumber="1" horizontalDpi="120" verticalDpi="144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E7191-70B0-4FA4-B549-45BAFEB467B8}">
  <dimension ref="A2:J17"/>
  <sheetViews>
    <sheetView showGridLines="0" zoomScaleNormal="100" workbookViewId="0">
      <selection activeCell="H17" sqref="H17"/>
    </sheetView>
  </sheetViews>
  <sheetFormatPr baseColWidth="10" defaultRowHeight="12.75"/>
  <cols>
    <col min="1" max="1" width="12.7109375" style="119" customWidth="1"/>
    <col min="2" max="2" width="13.28515625" style="119" bestFit="1" customWidth="1"/>
    <col min="3" max="9" width="13.7109375" style="119" customWidth="1"/>
    <col min="10" max="10" width="12.5703125" style="119" bestFit="1" customWidth="1"/>
    <col min="11" max="255" width="11.42578125" style="119"/>
    <col min="256" max="256" width="12.7109375" style="119" customWidth="1"/>
    <col min="257" max="257" width="13.28515625" style="119" bestFit="1" customWidth="1"/>
    <col min="258" max="265" width="13.7109375" style="119" customWidth="1"/>
    <col min="266" max="266" width="12.5703125" style="119" bestFit="1" customWidth="1"/>
    <col min="267" max="511" width="11.42578125" style="119"/>
    <col min="512" max="512" width="12.7109375" style="119" customWidth="1"/>
    <col min="513" max="513" width="13.28515625" style="119" bestFit="1" customWidth="1"/>
    <col min="514" max="521" width="13.7109375" style="119" customWidth="1"/>
    <col min="522" max="522" width="12.5703125" style="119" bestFit="1" customWidth="1"/>
    <col min="523" max="767" width="11.42578125" style="119"/>
    <col min="768" max="768" width="12.7109375" style="119" customWidth="1"/>
    <col min="769" max="769" width="13.28515625" style="119" bestFit="1" customWidth="1"/>
    <col min="770" max="777" width="13.7109375" style="119" customWidth="1"/>
    <col min="778" max="778" width="12.5703125" style="119" bestFit="1" customWidth="1"/>
    <col min="779" max="1023" width="11.42578125" style="119"/>
    <col min="1024" max="1024" width="12.7109375" style="119" customWidth="1"/>
    <col min="1025" max="1025" width="13.28515625" style="119" bestFit="1" customWidth="1"/>
    <col min="1026" max="1033" width="13.7109375" style="119" customWidth="1"/>
    <col min="1034" max="1034" width="12.5703125" style="119" bestFit="1" customWidth="1"/>
    <col min="1035" max="1279" width="11.42578125" style="119"/>
    <col min="1280" max="1280" width="12.7109375" style="119" customWidth="1"/>
    <col min="1281" max="1281" width="13.28515625" style="119" bestFit="1" customWidth="1"/>
    <col min="1282" max="1289" width="13.7109375" style="119" customWidth="1"/>
    <col min="1290" max="1290" width="12.5703125" style="119" bestFit="1" customWidth="1"/>
    <col min="1291" max="1535" width="11.42578125" style="119"/>
    <col min="1536" max="1536" width="12.7109375" style="119" customWidth="1"/>
    <col min="1537" max="1537" width="13.28515625" style="119" bestFit="1" customWidth="1"/>
    <col min="1538" max="1545" width="13.7109375" style="119" customWidth="1"/>
    <col min="1546" max="1546" width="12.5703125" style="119" bestFit="1" customWidth="1"/>
    <col min="1547" max="1791" width="11.42578125" style="119"/>
    <col min="1792" max="1792" width="12.7109375" style="119" customWidth="1"/>
    <col min="1793" max="1793" width="13.28515625" style="119" bestFit="1" customWidth="1"/>
    <col min="1794" max="1801" width="13.7109375" style="119" customWidth="1"/>
    <col min="1802" max="1802" width="12.5703125" style="119" bestFit="1" customWidth="1"/>
    <col min="1803" max="2047" width="11.42578125" style="119"/>
    <col min="2048" max="2048" width="12.7109375" style="119" customWidth="1"/>
    <col min="2049" max="2049" width="13.28515625" style="119" bestFit="1" customWidth="1"/>
    <col min="2050" max="2057" width="13.7109375" style="119" customWidth="1"/>
    <col min="2058" max="2058" width="12.5703125" style="119" bestFit="1" customWidth="1"/>
    <col min="2059" max="2303" width="11.42578125" style="119"/>
    <col min="2304" max="2304" width="12.7109375" style="119" customWidth="1"/>
    <col min="2305" max="2305" width="13.28515625" style="119" bestFit="1" customWidth="1"/>
    <col min="2306" max="2313" width="13.7109375" style="119" customWidth="1"/>
    <col min="2314" max="2314" width="12.5703125" style="119" bestFit="1" customWidth="1"/>
    <col min="2315" max="2559" width="11.42578125" style="119"/>
    <col min="2560" max="2560" width="12.7109375" style="119" customWidth="1"/>
    <col min="2561" max="2561" width="13.28515625" style="119" bestFit="1" customWidth="1"/>
    <col min="2562" max="2569" width="13.7109375" style="119" customWidth="1"/>
    <col min="2570" max="2570" width="12.5703125" style="119" bestFit="1" customWidth="1"/>
    <col min="2571" max="2815" width="11.42578125" style="119"/>
    <col min="2816" max="2816" width="12.7109375" style="119" customWidth="1"/>
    <col min="2817" max="2817" width="13.28515625" style="119" bestFit="1" customWidth="1"/>
    <col min="2818" max="2825" width="13.7109375" style="119" customWidth="1"/>
    <col min="2826" max="2826" width="12.5703125" style="119" bestFit="1" customWidth="1"/>
    <col min="2827" max="3071" width="11.42578125" style="119"/>
    <col min="3072" max="3072" width="12.7109375" style="119" customWidth="1"/>
    <col min="3073" max="3073" width="13.28515625" style="119" bestFit="1" customWidth="1"/>
    <col min="3074" max="3081" width="13.7109375" style="119" customWidth="1"/>
    <col min="3082" max="3082" width="12.5703125" style="119" bestFit="1" customWidth="1"/>
    <col min="3083" max="3327" width="11.42578125" style="119"/>
    <col min="3328" max="3328" width="12.7109375" style="119" customWidth="1"/>
    <col min="3329" max="3329" width="13.28515625" style="119" bestFit="1" customWidth="1"/>
    <col min="3330" max="3337" width="13.7109375" style="119" customWidth="1"/>
    <col min="3338" max="3338" width="12.5703125" style="119" bestFit="1" customWidth="1"/>
    <col min="3339" max="3583" width="11.42578125" style="119"/>
    <col min="3584" max="3584" width="12.7109375" style="119" customWidth="1"/>
    <col min="3585" max="3585" width="13.28515625" style="119" bestFit="1" customWidth="1"/>
    <col min="3586" max="3593" width="13.7109375" style="119" customWidth="1"/>
    <col min="3594" max="3594" width="12.5703125" style="119" bestFit="1" customWidth="1"/>
    <col min="3595" max="3839" width="11.42578125" style="119"/>
    <col min="3840" max="3840" width="12.7109375" style="119" customWidth="1"/>
    <col min="3841" max="3841" width="13.28515625" style="119" bestFit="1" customWidth="1"/>
    <col min="3842" max="3849" width="13.7109375" style="119" customWidth="1"/>
    <col min="3850" max="3850" width="12.5703125" style="119" bestFit="1" customWidth="1"/>
    <col min="3851" max="4095" width="11.42578125" style="119"/>
    <col min="4096" max="4096" width="12.7109375" style="119" customWidth="1"/>
    <col min="4097" max="4097" width="13.28515625" style="119" bestFit="1" customWidth="1"/>
    <col min="4098" max="4105" width="13.7109375" style="119" customWidth="1"/>
    <col min="4106" max="4106" width="12.5703125" style="119" bestFit="1" customWidth="1"/>
    <col min="4107" max="4351" width="11.42578125" style="119"/>
    <col min="4352" max="4352" width="12.7109375" style="119" customWidth="1"/>
    <col min="4353" max="4353" width="13.28515625" style="119" bestFit="1" customWidth="1"/>
    <col min="4354" max="4361" width="13.7109375" style="119" customWidth="1"/>
    <col min="4362" max="4362" width="12.5703125" style="119" bestFit="1" customWidth="1"/>
    <col min="4363" max="4607" width="11.42578125" style="119"/>
    <col min="4608" max="4608" width="12.7109375" style="119" customWidth="1"/>
    <col min="4609" max="4609" width="13.28515625" style="119" bestFit="1" customWidth="1"/>
    <col min="4610" max="4617" width="13.7109375" style="119" customWidth="1"/>
    <col min="4618" max="4618" width="12.5703125" style="119" bestFit="1" customWidth="1"/>
    <col min="4619" max="4863" width="11.42578125" style="119"/>
    <col min="4864" max="4864" width="12.7109375" style="119" customWidth="1"/>
    <col min="4865" max="4865" width="13.28515625" style="119" bestFit="1" customWidth="1"/>
    <col min="4866" max="4873" width="13.7109375" style="119" customWidth="1"/>
    <col min="4874" max="4874" width="12.5703125" style="119" bestFit="1" customWidth="1"/>
    <col min="4875" max="5119" width="11.42578125" style="119"/>
    <col min="5120" max="5120" width="12.7109375" style="119" customWidth="1"/>
    <col min="5121" max="5121" width="13.28515625" style="119" bestFit="1" customWidth="1"/>
    <col min="5122" max="5129" width="13.7109375" style="119" customWidth="1"/>
    <col min="5130" max="5130" width="12.5703125" style="119" bestFit="1" customWidth="1"/>
    <col min="5131" max="5375" width="11.42578125" style="119"/>
    <col min="5376" max="5376" width="12.7109375" style="119" customWidth="1"/>
    <col min="5377" max="5377" width="13.28515625" style="119" bestFit="1" customWidth="1"/>
    <col min="5378" max="5385" width="13.7109375" style="119" customWidth="1"/>
    <col min="5386" max="5386" width="12.5703125" style="119" bestFit="1" customWidth="1"/>
    <col min="5387" max="5631" width="11.42578125" style="119"/>
    <col min="5632" max="5632" width="12.7109375" style="119" customWidth="1"/>
    <col min="5633" max="5633" width="13.28515625" style="119" bestFit="1" customWidth="1"/>
    <col min="5634" max="5641" width="13.7109375" style="119" customWidth="1"/>
    <col min="5642" max="5642" width="12.5703125" style="119" bestFit="1" customWidth="1"/>
    <col min="5643" max="5887" width="11.42578125" style="119"/>
    <col min="5888" max="5888" width="12.7109375" style="119" customWidth="1"/>
    <col min="5889" max="5889" width="13.28515625" style="119" bestFit="1" customWidth="1"/>
    <col min="5890" max="5897" width="13.7109375" style="119" customWidth="1"/>
    <col min="5898" max="5898" width="12.5703125" style="119" bestFit="1" customWidth="1"/>
    <col min="5899" max="6143" width="11.42578125" style="119"/>
    <col min="6144" max="6144" width="12.7109375" style="119" customWidth="1"/>
    <col min="6145" max="6145" width="13.28515625" style="119" bestFit="1" customWidth="1"/>
    <col min="6146" max="6153" width="13.7109375" style="119" customWidth="1"/>
    <col min="6154" max="6154" width="12.5703125" style="119" bestFit="1" customWidth="1"/>
    <col min="6155" max="6399" width="11.42578125" style="119"/>
    <col min="6400" max="6400" width="12.7109375" style="119" customWidth="1"/>
    <col min="6401" max="6401" width="13.28515625" style="119" bestFit="1" customWidth="1"/>
    <col min="6402" max="6409" width="13.7109375" style="119" customWidth="1"/>
    <col min="6410" max="6410" width="12.5703125" style="119" bestFit="1" customWidth="1"/>
    <col min="6411" max="6655" width="11.42578125" style="119"/>
    <col min="6656" max="6656" width="12.7109375" style="119" customWidth="1"/>
    <col min="6657" max="6657" width="13.28515625" style="119" bestFit="1" customWidth="1"/>
    <col min="6658" max="6665" width="13.7109375" style="119" customWidth="1"/>
    <col min="6666" max="6666" width="12.5703125" style="119" bestFit="1" customWidth="1"/>
    <col min="6667" max="6911" width="11.42578125" style="119"/>
    <col min="6912" max="6912" width="12.7109375" style="119" customWidth="1"/>
    <col min="6913" max="6913" width="13.28515625" style="119" bestFit="1" customWidth="1"/>
    <col min="6914" max="6921" width="13.7109375" style="119" customWidth="1"/>
    <col min="6922" max="6922" width="12.5703125" style="119" bestFit="1" customWidth="1"/>
    <col min="6923" max="7167" width="11.42578125" style="119"/>
    <col min="7168" max="7168" width="12.7109375" style="119" customWidth="1"/>
    <col min="7169" max="7169" width="13.28515625" style="119" bestFit="1" customWidth="1"/>
    <col min="7170" max="7177" width="13.7109375" style="119" customWidth="1"/>
    <col min="7178" max="7178" width="12.5703125" style="119" bestFit="1" customWidth="1"/>
    <col min="7179" max="7423" width="11.42578125" style="119"/>
    <col min="7424" max="7424" width="12.7109375" style="119" customWidth="1"/>
    <col min="7425" max="7425" width="13.28515625" style="119" bestFit="1" customWidth="1"/>
    <col min="7426" max="7433" width="13.7109375" style="119" customWidth="1"/>
    <col min="7434" max="7434" width="12.5703125" style="119" bestFit="1" customWidth="1"/>
    <col min="7435" max="7679" width="11.42578125" style="119"/>
    <col min="7680" max="7680" width="12.7109375" style="119" customWidth="1"/>
    <col min="7681" max="7681" width="13.28515625" style="119" bestFit="1" customWidth="1"/>
    <col min="7682" max="7689" width="13.7109375" style="119" customWidth="1"/>
    <col min="7690" max="7690" width="12.5703125" style="119" bestFit="1" customWidth="1"/>
    <col min="7691" max="7935" width="11.42578125" style="119"/>
    <col min="7936" max="7936" width="12.7109375" style="119" customWidth="1"/>
    <col min="7937" max="7937" width="13.28515625" style="119" bestFit="1" customWidth="1"/>
    <col min="7938" max="7945" width="13.7109375" style="119" customWidth="1"/>
    <col min="7946" max="7946" width="12.5703125" style="119" bestFit="1" customWidth="1"/>
    <col min="7947" max="8191" width="11.42578125" style="119"/>
    <col min="8192" max="8192" width="12.7109375" style="119" customWidth="1"/>
    <col min="8193" max="8193" width="13.28515625" style="119" bestFit="1" customWidth="1"/>
    <col min="8194" max="8201" width="13.7109375" style="119" customWidth="1"/>
    <col min="8202" max="8202" width="12.5703125" style="119" bestFit="1" customWidth="1"/>
    <col min="8203" max="8447" width="11.42578125" style="119"/>
    <col min="8448" max="8448" width="12.7109375" style="119" customWidth="1"/>
    <col min="8449" max="8449" width="13.28515625" style="119" bestFit="1" customWidth="1"/>
    <col min="8450" max="8457" width="13.7109375" style="119" customWidth="1"/>
    <col min="8458" max="8458" width="12.5703125" style="119" bestFit="1" customWidth="1"/>
    <col min="8459" max="8703" width="11.42578125" style="119"/>
    <col min="8704" max="8704" width="12.7109375" style="119" customWidth="1"/>
    <col min="8705" max="8705" width="13.28515625" style="119" bestFit="1" customWidth="1"/>
    <col min="8706" max="8713" width="13.7109375" style="119" customWidth="1"/>
    <col min="8714" max="8714" width="12.5703125" style="119" bestFit="1" customWidth="1"/>
    <col min="8715" max="8959" width="11.42578125" style="119"/>
    <col min="8960" max="8960" width="12.7109375" style="119" customWidth="1"/>
    <col min="8961" max="8961" width="13.28515625" style="119" bestFit="1" customWidth="1"/>
    <col min="8962" max="8969" width="13.7109375" style="119" customWidth="1"/>
    <col min="8970" max="8970" width="12.5703125" style="119" bestFit="1" customWidth="1"/>
    <col min="8971" max="9215" width="11.42578125" style="119"/>
    <col min="9216" max="9216" width="12.7109375" style="119" customWidth="1"/>
    <col min="9217" max="9217" width="13.28515625" style="119" bestFit="1" customWidth="1"/>
    <col min="9218" max="9225" width="13.7109375" style="119" customWidth="1"/>
    <col min="9226" max="9226" width="12.5703125" style="119" bestFit="1" customWidth="1"/>
    <col min="9227" max="9471" width="11.42578125" style="119"/>
    <col min="9472" max="9472" width="12.7109375" style="119" customWidth="1"/>
    <col min="9473" max="9473" width="13.28515625" style="119" bestFit="1" customWidth="1"/>
    <col min="9474" max="9481" width="13.7109375" style="119" customWidth="1"/>
    <col min="9482" max="9482" width="12.5703125" style="119" bestFit="1" customWidth="1"/>
    <col min="9483" max="9727" width="11.42578125" style="119"/>
    <col min="9728" max="9728" width="12.7109375" style="119" customWidth="1"/>
    <col min="9729" max="9729" width="13.28515625" style="119" bestFit="1" customWidth="1"/>
    <col min="9730" max="9737" width="13.7109375" style="119" customWidth="1"/>
    <col min="9738" max="9738" width="12.5703125" style="119" bestFit="1" customWidth="1"/>
    <col min="9739" max="9983" width="11.42578125" style="119"/>
    <col min="9984" max="9984" width="12.7109375" style="119" customWidth="1"/>
    <col min="9985" max="9985" width="13.28515625" style="119" bestFit="1" customWidth="1"/>
    <col min="9986" max="9993" width="13.7109375" style="119" customWidth="1"/>
    <col min="9994" max="9994" width="12.5703125" style="119" bestFit="1" customWidth="1"/>
    <col min="9995" max="10239" width="11.42578125" style="119"/>
    <col min="10240" max="10240" width="12.7109375" style="119" customWidth="1"/>
    <col min="10241" max="10241" width="13.28515625" style="119" bestFit="1" customWidth="1"/>
    <col min="10242" max="10249" width="13.7109375" style="119" customWidth="1"/>
    <col min="10250" max="10250" width="12.5703125" style="119" bestFit="1" customWidth="1"/>
    <col min="10251" max="10495" width="11.42578125" style="119"/>
    <col min="10496" max="10496" width="12.7109375" style="119" customWidth="1"/>
    <col min="10497" max="10497" width="13.28515625" style="119" bestFit="1" customWidth="1"/>
    <col min="10498" max="10505" width="13.7109375" style="119" customWidth="1"/>
    <col min="10506" max="10506" width="12.5703125" style="119" bestFit="1" customWidth="1"/>
    <col min="10507" max="10751" width="11.42578125" style="119"/>
    <col min="10752" max="10752" width="12.7109375" style="119" customWidth="1"/>
    <col min="10753" max="10753" width="13.28515625" style="119" bestFit="1" customWidth="1"/>
    <col min="10754" max="10761" width="13.7109375" style="119" customWidth="1"/>
    <col min="10762" max="10762" width="12.5703125" style="119" bestFit="1" customWidth="1"/>
    <col min="10763" max="11007" width="11.42578125" style="119"/>
    <col min="11008" max="11008" width="12.7109375" style="119" customWidth="1"/>
    <col min="11009" max="11009" width="13.28515625" style="119" bestFit="1" customWidth="1"/>
    <col min="11010" max="11017" width="13.7109375" style="119" customWidth="1"/>
    <col min="11018" max="11018" width="12.5703125" style="119" bestFit="1" customWidth="1"/>
    <col min="11019" max="11263" width="11.42578125" style="119"/>
    <col min="11264" max="11264" width="12.7109375" style="119" customWidth="1"/>
    <col min="11265" max="11265" width="13.28515625" style="119" bestFit="1" customWidth="1"/>
    <col min="11266" max="11273" width="13.7109375" style="119" customWidth="1"/>
    <col min="11274" max="11274" width="12.5703125" style="119" bestFit="1" customWidth="1"/>
    <col min="11275" max="11519" width="11.42578125" style="119"/>
    <col min="11520" max="11520" width="12.7109375" style="119" customWidth="1"/>
    <col min="11521" max="11521" width="13.28515625" style="119" bestFit="1" customWidth="1"/>
    <col min="11522" max="11529" width="13.7109375" style="119" customWidth="1"/>
    <col min="11530" max="11530" width="12.5703125" style="119" bestFit="1" customWidth="1"/>
    <col min="11531" max="11775" width="11.42578125" style="119"/>
    <col min="11776" max="11776" width="12.7109375" style="119" customWidth="1"/>
    <col min="11777" max="11777" width="13.28515625" style="119" bestFit="1" customWidth="1"/>
    <col min="11778" max="11785" width="13.7109375" style="119" customWidth="1"/>
    <col min="11786" max="11786" width="12.5703125" style="119" bestFit="1" customWidth="1"/>
    <col min="11787" max="12031" width="11.42578125" style="119"/>
    <col min="12032" max="12032" width="12.7109375" style="119" customWidth="1"/>
    <col min="12033" max="12033" width="13.28515625" style="119" bestFit="1" customWidth="1"/>
    <col min="12034" max="12041" width="13.7109375" style="119" customWidth="1"/>
    <col min="12042" max="12042" width="12.5703125" style="119" bestFit="1" customWidth="1"/>
    <col min="12043" max="12287" width="11.42578125" style="119"/>
    <col min="12288" max="12288" width="12.7109375" style="119" customWidth="1"/>
    <col min="12289" max="12289" width="13.28515625" style="119" bestFit="1" customWidth="1"/>
    <col min="12290" max="12297" width="13.7109375" style="119" customWidth="1"/>
    <col min="12298" max="12298" width="12.5703125" style="119" bestFit="1" customWidth="1"/>
    <col min="12299" max="12543" width="11.42578125" style="119"/>
    <col min="12544" max="12544" width="12.7109375" style="119" customWidth="1"/>
    <col min="12545" max="12545" width="13.28515625" style="119" bestFit="1" customWidth="1"/>
    <col min="12546" max="12553" width="13.7109375" style="119" customWidth="1"/>
    <col min="12554" max="12554" width="12.5703125" style="119" bestFit="1" customWidth="1"/>
    <col min="12555" max="12799" width="11.42578125" style="119"/>
    <col min="12800" max="12800" width="12.7109375" style="119" customWidth="1"/>
    <col min="12801" max="12801" width="13.28515625" style="119" bestFit="1" customWidth="1"/>
    <col min="12802" max="12809" width="13.7109375" style="119" customWidth="1"/>
    <col min="12810" max="12810" width="12.5703125" style="119" bestFit="1" customWidth="1"/>
    <col min="12811" max="13055" width="11.42578125" style="119"/>
    <col min="13056" max="13056" width="12.7109375" style="119" customWidth="1"/>
    <col min="13057" max="13057" width="13.28515625" style="119" bestFit="1" customWidth="1"/>
    <col min="13058" max="13065" width="13.7109375" style="119" customWidth="1"/>
    <col min="13066" max="13066" width="12.5703125" style="119" bestFit="1" customWidth="1"/>
    <col min="13067" max="13311" width="11.42578125" style="119"/>
    <col min="13312" max="13312" width="12.7109375" style="119" customWidth="1"/>
    <col min="13313" max="13313" width="13.28515625" style="119" bestFit="1" customWidth="1"/>
    <col min="13314" max="13321" width="13.7109375" style="119" customWidth="1"/>
    <col min="13322" max="13322" width="12.5703125" style="119" bestFit="1" customWidth="1"/>
    <col min="13323" max="13567" width="11.42578125" style="119"/>
    <col min="13568" max="13568" width="12.7109375" style="119" customWidth="1"/>
    <col min="13569" max="13569" width="13.28515625" style="119" bestFit="1" customWidth="1"/>
    <col min="13570" max="13577" width="13.7109375" style="119" customWidth="1"/>
    <col min="13578" max="13578" width="12.5703125" style="119" bestFit="1" customWidth="1"/>
    <col min="13579" max="13823" width="11.42578125" style="119"/>
    <col min="13824" max="13824" width="12.7109375" style="119" customWidth="1"/>
    <col min="13825" max="13825" width="13.28515625" style="119" bestFit="1" customWidth="1"/>
    <col min="13826" max="13833" width="13.7109375" style="119" customWidth="1"/>
    <col min="13834" max="13834" width="12.5703125" style="119" bestFit="1" customWidth="1"/>
    <col min="13835" max="14079" width="11.42578125" style="119"/>
    <col min="14080" max="14080" width="12.7109375" style="119" customWidth="1"/>
    <col min="14081" max="14081" width="13.28515625" style="119" bestFit="1" customWidth="1"/>
    <col min="14082" max="14089" width="13.7109375" style="119" customWidth="1"/>
    <col min="14090" max="14090" width="12.5703125" style="119" bestFit="1" customWidth="1"/>
    <col min="14091" max="14335" width="11.42578125" style="119"/>
    <col min="14336" max="14336" width="12.7109375" style="119" customWidth="1"/>
    <col min="14337" max="14337" width="13.28515625" style="119" bestFit="1" customWidth="1"/>
    <col min="14338" max="14345" width="13.7109375" style="119" customWidth="1"/>
    <col min="14346" max="14346" width="12.5703125" style="119" bestFit="1" customWidth="1"/>
    <col min="14347" max="14591" width="11.42578125" style="119"/>
    <col min="14592" max="14592" width="12.7109375" style="119" customWidth="1"/>
    <col min="14593" max="14593" width="13.28515625" style="119" bestFit="1" customWidth="1"/>
    <col min="14594" max="14601" width="13.7109375" style="119" customWidth="1"/>
    <col min="14602" max="14602" width="12.5703125" style="119" bestFit="1" customWidth="1"/>
    <col min="14603" max="14847" width="11.42578125" style="119"/>
    <col min="14848" max="14848" width="12.7109375" style="119" customWidth="1"/>
    <col min="14849" max="14849" width="13.28515625" style="119" bestFit="1" customWidth="1"/>
    <col min="14850" max="14857" width="13.7109375" style="119" customWidth="1"/>
    <col min="14858" max="14858" width="12.5703125" style="119" bestFit="1" customWidth="1"/>
    <col min="14859" max="15103" width="11.42578125" style="119"/>
    <col min="15104" max="15104" width="12.7109375" style="119" customWidth="1"/>
    <col min="15105" max="15105" width="13.28515625" style="119" bestFit="1" customWidth="1"/>
    <col min="15106" max="15113" width="13.7109375" style="119" customWidth="1"/>
    <col min="15114" max="15114" width="12.5703125" style="119" bestFit="1" customWidth="1"/>
    <col min="15115" max="15359" width="11.42578125" style="119"/>
    <col min="15360" max="15360" width="12.7109375" style="119" customWidth="1"/>
    <col min="15361" max="15361" width="13.28515625" style="119" bestFit="1" customWidth="1"/>
    <col min="15362" max="15369" width="13.7109375" style="119" customWidth="1"/>
    <col min="15370" max="15370" width="12.5703125" style="119" bestFit="1" customWidth="1"/>
    <col min="15371" max="15615" width="11.42578125" style="119"/>
    <col min="15616" max="15616" width="12.7109375" style="119" customWidth="1"/>
    <col min="15617" max="15617" width="13.28515625" style="119" bestFit="1" customWidth="1"/>
    <col min="15618" max="15625" width="13.7109375" style="119" customWidth="1"/>
    <col min="15626" max="15626" width="12.5703125" style="119" bestFit="1" customWidth="1"/>
    <col min="15627" max="15871" width="11.42578125" style="119"/>
    <col min="15872" max="15872" width="12.7109375" style="119" customWidth="1"/>
    <col min="15873" max="15873" width="13.28515625" style="119" bestFit="1" customWidth="1"/>
    <col min="15874" max="15881" width="13.7109375" style="119" customWidth="1"/>
    <col min="15882" max="15882" width="12.5703125" style="119" bestFit="1" customWidth="1"/>
    <col min="15883" max="16127" width="11.42578125" style="119"/>
    <col min="16128" max="16128" width="12.7109375" style="119" customWidth="1"/>
    <col min="16129" max="16129" width="13.28515625" style="119" bestFit="1" customWidth="1"/>
    <col min="16130" max="16137" width="13.7109375" style="119" customWidth="1"/>
    <col min="16138" max="16138" width="12.5703125" style="119" bestFit="1" customWidth="1"/>
    <col min="16139" max="16384" width="11.42578125" style="119"/>
  </cols>
  <sheetData>
    <row r="2" spans="1:10" ht="18" customHeight="1">
      <c r="A2" s="140" t="s">
        <v>1134</v>
      </c>
      <c r="B2" s="140"/>
      <c r="C2" s="140"/>
      <c r="D2" s="140"/>
      <c r="E2" s="140"/>
      <c r="F2" s="140"/>
      <c r="G2" s="140"/>
      <c r="H2" s="140"/>
      <c r="I2" s="140"/>
      <c r="J2" s="241"/>
    </row>
    <row r="3" spans="1:10" ht="18" customHeight="1">
      <c r="A3" s="140" t="s">
        <v>1135</v>
      </c>
      <c r="B3" s="140"/>
      <c r="C3" s="140"/>
      <c r="D3" s="140"/>
      <c r="E3" s="140"/>
      <c r="F3" s="140"/>
      <c r="G3" s="140"/>
      <c r="H3" s="140"/>
      <c r="I3" s="140"/>
      <c r="J3" s="241"/>
    </row>
    <row r="4" spans="1:10" ht="18" customHeight="1">
      <c r="A4" s="140" t="s">
        <v>1119</v>
      </c>
      <c r="B4" s="140"/>
      <c r="C4" s="140"/>
      <c r="D4" s="140"/>
      <c r="E4" s="140"/>
      <c r="F4" s="140"/>
      <c r="G4" s="140"/>
      <c r="H4" s="140"/>
      <c r="I4" s="140"/>
      <c r="J4" s="241"/>
    </row>
    <row r="5" spans="1:10" ht="6.75" customHeight="1">
      <c r="A5" s="352"/>
      <c r="B5" s="352"/>
      <c r="C5" s="352"/>
      <c r="D5" s="352"/>
      <c r="E5" s="352"/>
      <c r="F5" s="352"/>
      <c r="G5" s="352"/>
      <c r="I5" s="290"/>
    </row>
    <row r="6" spans="1:10" ht="33.75" customHeight="1">
      <c r="A6" s="334" t="s">
        <v>929</v>
      </c>
      <c r="B6" s="189" t="s">
        <v>34</v>
      </c>
      <c r="C6" s="189" t="s">
        <v>19</v>
      </c>
      <c r="D6" s="189" t="s">
        <v>20</v>
      </c>
      <c r="E6" s="189" t="s">
        <v>21</v>
      </c>
      <c r="F6" s="189" t="s">
        <v>22</v>
      </c>
      <c r="G6" s="189" t="s">
        <v>23</v>
      </c>
      <c r="H6" s="189" t="s">
        <v>24</v>
      </c>
      <c r="I6" s="189" t="s">
        <v>25</v>
      </c>
      <c r="J6" s="189" t="s">
        <v>1246</v>
      </c>
    </row>
    <row r="7" spans="1:10" ht="8.25" customHeight="1"/>
    <row r="8" spans="1:10" ht="15" customHeight="1">
      <c r="A8" s="126" t="s">
        <v>34</v>
      </c>
      <c r="B8" s="415">
        <f t="shared" ref="B8:J8" si="0">SUM(B10:B12)</f>
        <v>858</v>
      </c>
      <c r="C8" s="415">
        <f t="shared" si="0"/>
        <v>219</v>
      </c>
      <c r="D8" s="415">
        <f t="shared" si="0"/>
        <v>151</v>
      </c>
      <c r="E8" s="415">
        <f t="shared" si="0"/>
        <v>51</v>
      </c>
      <c r="F8" s="415">
        <f t="shared" si="0"/>
        <v>48</v>
      </c>
      <c r="G8" s="415">
        <f t="shared" si="0"/>
        <v>88</v>
      </c>
      <c r="H8" s="415">
        <f t="shared" si="0"/>
        <v>90</v>
      </c>
      <c r="I8" s="415">
        <f t="shared" si="0"/>
        <v>118</v>
      </c>
      <c r="J8" s="415">
        <f t="shared" si="0"/>
        <v>93</v>
      </c>
    </row>
    <row r="9" spans="1:10" ht="8.25" customHeight="1">
      <c r="B9" s="416"/>
      <c r="C9" s="416"/>
      <c r="D9" s="416"/>
      <c r="E9" s="416"/>
      <c r="F9" s="416"/>
      <c r="G9" s="416"/>
      <c r="H9" s="416"/>
      <c r="I9" s="416"/>
      <c r="J9" s="416"/>
    </row>
    <row r="10" spans="1:10" ht="16.5" customHeight="1">
      <c r="A10" s="119" t="s">
        <v>940</v>
      </c>
      <c r="B10" s="417">
        <f t="shared" ref="B10:B12" si="1">SUM(C10:J10)</f>
        <v>271</v>
      </c>
      <c r="C10" s="416">
        <v>76</v>
      </c>
      <c r="D10" s="416">
        <v>63</v>
      </c>
      <c r="E10" s="416">
        <v>20</v>
      </c>
      <c r="F10" s="416">
        <v>13</v>
      </c>
      <c r="G10" s="416">
        <v>24</v>
      </c>
      <c r="H10" s="416">
        <v>23</v>
      </c>
      <c r="I10" s="416">
        <v>31</v>
      </c>
      <c r="J10" s="416">
        <v>21</v>
      </c>
    </row>
    <row r="11" spans="1:10" ht="16.5" customHeight="1">
      <c r="A11" s="119" t="s">
        <v>942</v>
      </c>
      <c r="B11" s="416">
        <f t="shared" si="1"/>
        <v>340</v>
      </c>
      <c r="C11" s="416">
        <v>82</v>
      </c>
      <c r="D11" s="416">
        <v>52</v>
      </c>
      <c r="E11" s="416">
        <v>23</v>
      </c>
      <c r="F11" s="416">
        <v>25</v>
      </c>
      <c r="G11" s="416">
        <v>35</v>
      </c>
      <c r="H11" s="416">
        <v>44</v>
      </c>
      <c r="I11" s="416">
        <v>55</v>
      </c>
      <c r="J11" s="416">
        <v>24</v>
      </c>
    </row>
    <row r="12" spans="1:10" ht="16.5" customHeight="1">
      <c r="A12" s="119" t="s">
        <v>943</v>
      </c>
      <c r="B12" s="416">
        <f t="shared" si="1"/>
        <v>247</v>
      </c>
      <c r="C12" s="416">
        <v>61</v>
      </c>
      <c r="D12" s="416">
        <v>36</v>
      </c>
      <c r="E12" s="416">
        <v>8</v>
      </c>
      <c r="F12" s="416">
        <v>10</v>
      </c>
      <c r="G12" s="416">
        <v>29</v>
      </c>
      <c r="H12" s="416">
        <v>23</v>
      </c>
      <c r="I12" s="416">
        <v>32</v>
      </c>
      <c r="J12" s="416">
        <v>48</v>
      </c>
    </row>
    <row r="13" spans="1:10" ht="7.5" customHeight="1">
      <c r="A13" s="135"/>
      <c r="B13" s="135"/>
      <c r="C13" s="135"/>
      <c r="D13" s="135"/>
      <c r="E13" s="135"/>
      <c r="F13" s="135"/>
      <c r="G13" s="135"/>
      <c r="H13" s="135"/>
      <c r="I13" s="135"/>
      <c r="J13" s="135"/>
    </row>
    <row r="14" spans="1:10" ht="5.25" customHeight="1">
      <c r="A14" s="159"/>
    </row>
    <row r="15" spans="1:10" ht="21" customHeight="1">
      <c r="A15" s="159" t="s">
        <v>1136</v>
      </c>
    </row>
    <row r="16" spans="1:10" ht="27" customHeight="1">
      <c r="A16" s="500" t="s">
        <v>1132</v>
      </c>
      <c r="B16" s="501"/>
      <c r="C16" s="501"/>
      <c r="D16" s="501"/>
      <c r="E16" s="501"/>
      <c r="F16" s="501"/>
      <c r="G16" s="501"/>
      <c r="H16" s="501"/>
      <c r="I16" s="501"/>
      <c r="J16" s="501"/>
    </row>
    <row r="17" spans="1:10">
      <c r="A17" s="139" t="s">
        <v>1133</v>
      </c>
      <c r="B17" s="139"/>
      <c r="C17" s="139"/>
      <c r="D17" s="139"/>
      <c r="E17" s="139"/>
      <c r="F17" s="139"/>
      <c r="G17" s="139"/>
      <c r="H17" s="139"/>
      <c r="I17" s="139"/>
      <c r="J17" s="139"/>
    </row>
  </sheetData>
  <mergeCells count="1">
    <mergeCell ref="A16:J16"/>
  </mergeCells>
  <printOptions horizontalCentered="1" verticalCentered="1"/>
  <pageMargins left="0.39370078740157483" right="0.39370078740157483" top="0.78740157480314965" bottom="0.78740157480314965" header="0" footer="0.19685039370078741"/>
  <pageSetup scale="85" firstPageNumber="35" orientation="landscape" useFirstPageNumber="1" horizontalDpi="120" verticalDpi="144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0BC1-0BB5-4F41-92DE-D6493469AA84}">
  <dimension ref="A1:F34"/>
  <sheetViews>
    <sheetView showGridLines="0" zoomScaleNormal="100" workbookViewId="0">
      <selection activeCell="G11" sqref="G11"/>
    </sheetView>
  </sheetViews>
  <sheetFormatPr baseColWidth="10" defaultRowHeight="11.25"/>
  <cols>
    <col min="1" max="1" width="18" style="81" customWidth="1"/>
    <col min="2" max="2" width="18.140625" style="86" customWidth="1"/>
    <col min="3" max="5" width="18.140625" style="431" customWidth="1"/>
    <col min="6" max="6" width="10.7109375" style="80" customWidth="1"/>
    <col min="7" max="244" width="11.42578125" style="81"/>
    <col min="245" max="245" width="16.7109375" style="81" customWidth="1"/>
    <col min="246" max="246" width="12" style="81" customWidth="1"/>
    <col min="247" max="250" width="11.85546875" style="81" customWidth="1"/>
    <col min="251" max="254" width="12" style="81" customWidth="1"/>
    <col min="255" max="257" width="12.28515625" style="81" customWidth="1"/>
    <col min="258" max="259" width="10.7109375" style="81" customWidth="1"/>
    <col min="260" max="261" width="11.42578125" style="81"/>
    <col min="262" max="262" width="6.7109375" style="81" customWidth="1"/>
    <col min="263" max="500" width="11.42578125" style="81"/>
    <col min="501" max="501" width="16.7109375" style="81" customWidth="1"/>
    <col min="502" max="502" width="12" style="81" customWidth="1"/>
    <col min="503" max="506" width="11.85546875" style="81" customWidth="1"/>
    <col min="507" max="510" width="12" style="81" customWidth="1"/>
    <col min="511" max="513" width="12.28515625" style="81" customWidth="1"/>
    <col min="514" max="515" width="10.7109375" style="81" customWidth="1"/>
    <col min="516" max="517" width="11.42578125" style="81"/>
    <col min="518" max="518" width="6.7109375" style="81" customWidth="1"/>
    <col min="519" max="756" width="11.42578125" style="81"/>
    <col min="757" max="757" width="16.7109375" style="81" customWidth="1"/>
    <col min="758" max="758" width="12" style="81" customWidth="1"/>
    <col min="759" max="762" width="11.85546875" style="81" customWidth="1"/>
    <col min="763" max="766" width="12" style="81" customWidth="1"/>
    <col min="767" max="769" width="12.28515625" style="81" customWidth="1"/>
    <col min="770" max="771" width="10.7109375" style="81" customWidth="1"/>
    <col min="772" max="773" width="11.42578125" style="81"/>
    <col min="774" max="774" width="6.7109375" style="81" customWidth="1"/>
    <col min="775" max="1012" width="11.42578125" style="81"/>
    <col min="1013" max="1013" width="16.7109375" style="81" customWidth="1"/>
    <col min="1014" max="1014" width="12" style="81" customWidth="1"/>
    <col min="1015" max="1018" width="11.85546875" style="81" customWidth="1"/>
    <col min="1019" max="1022" width="12" style="81" customWidth="1"/>
    <col min="1023" max="1025" width="12.28515625" style="81" customWidth="1"/>
    <col min="1026" max="1027" width="10.7109375" style="81" customWidth="1"/>
    <col min="1028" max="1029" width="11.42578125" style="81"/>
    <col min="1030" max="1030" width="6.7109375" style="81" customWidth="1"/>
    <col min="1031" max="1268" width="11.42578125" style="81"/>
    <col min="1269" max="1269" width="16.7109375" style="81" customWidth="1"/>
    <col min="1270" max="1270" width="12" style="81" customWidth="1"/>
    <col min="1271" max="1274" width="11.85546875" style="81" customWidth="1"/>
    <col min="1275" max="1278" width="12" style="81" customWidth="1"/>
    <col min="1279" max="1281" width="12.28515625" style="81" customWidth="1"/>
    <col min="1282" max="1283" width="10.7109375" style="81" customWidth="1"/>
    <col min="1284" max="1285" width="11.42578125" style="81"/>
    <col min="1286" max="1286" width="6.7109375" style="81" customWidth="1"/>
    <col min="1287" max="1524" width="11.42578125" style="81"/>
    <col min="1525" max="1525" width="16.7109375" style="81" customWidth="1"/>
    <col min="1526" max="1526" width="12" style="81" customWidth="1"/>
    <col min="1527" max="1530" width="11.85546875" style="81" customWidth="1"/>
    <col min="1531" max="1534" width="12" style="81" customWidth="1"/>
    <col min="1535" max="1537" width="12.28515625" style="81" customWidth="1"/>
    <col min="1538" max="1539" width="10.7109375" style="81" customWidth="1"/>
    <col min="1540" max="1541" width="11.42578125" style="81"/>
    <col min="1542" max="1542" width="6.7109375" style="81" customWidth="1"/>
    <col min="1543" max="1780" width="11.42578125" style="81"/>
    <col min="1781" max="1781" width="16.7109375" style="81" customWidth="1"/>
    <col min="1782" max="1782" width="12" style="81" customWidth="1"/>
    <col min="1783" max="1786" width="11.85546875" style="81" customWidth="1"/>
    <col min="1787" max="1790" width="12" style="81" customWidth="1"/>
    <col min="1791" max="1793" width="12.28515625" style="81" customWidth="1"/>
    <col min="1794" max="1795" width="10.7109375" style="81" customWidth="1"/>
    <col min="1796" max="1797" width="11.42578125" style="81"/>
    <col min="1798" max="1798" width="6.7109375" style="81" customWidth="1"/>
    <col min="1799" max="2036" width="11.42578125" style="81"/>
    <col min="2037" max="2037" width="16.7109375" style="81" customWidth="1"/>
    <col min="2038" max="2038" width="12" style="81" customWidth="1"/>
    <col min="2039" max="2042" width="11.85546875" style="81" customWidth="1"/>
    <col min="2043" max="2046" width="12" style="81" customWidth="1"/>
    <col min="2047" max="2049" width="12.28515625" style="81" customWidth="1"/>
    <col min="2050" max="2051" width="10.7109375" style="81" customWidth="1"/>
    <col min="2052" max="2053" width="11.42578125" style="81"/>
    <col min="2054" max="2054" width="6.7109375" style="81" customWidth="1"/>
    <col min="2055" max="2292" width="11.42578125" style="81"/>
    <col min="2293" max="2293" width="16.7109375" style="81" customWidth="1"/>
    <col min="2294" max="2294" width="12" style="81" customWidth="1"/>
    <col min="2295" max="2298" width="11.85546875" style="81" customWidth="1"/>
    <col min="2299" max="2302" width="12" style="81" customWidth="1"/>
    <col min="2303" max="2305" width="12.28515625" style="81" customWidth="1"/>
    <col min="2306" max="2307" width="10.7109375" style="81" customWidth="1"/>
    <col min="2308" max="2309" width="11.42578125" style="81"/>
    <col min="2310" max="2310" width="6.7109375" style="81" customWidth="1"/>
    <col min="2311" max="2548" width="11.42578125" style="81"/>
    <col min="2549" max="2549" width="16.7109375" style="81" customWidth="1"/>
    <col min="2550" max="2550" width="12" style="81" customWidth="1"/>
    <col min="2551" max="2554" width="11.85546875" style="81" customWidth="1"/>
    <col min="2555" max="2558" width="12" style="81" customWidth="1"/>
    <col min="2559" max="2561" width="12.28515625" style="81" customWidth="1"/>
    <col min="2562" max="2563" width="10.7109375" style="81" customWidth="1"/>
    <col min="2564" max="2565" width="11.42578125" style="81"/>
    <col min="2566" max="2566" width="6.7109375" style="81" customWidth="1"/>
    <col min="2567" max="2804" width="11.42578125" style="81"/>
    <col min="2805" max="2805" width="16.7109375" style="81" customWidth="1"/>
    <col min="2806" max="2806" width="12" style="81" customWidth="1"/>
    <col min="2807" max="2810" width="11.85546875" style="81" customWidth="1"/>
    <col min="2811" max="2814" width="12" style="81" customWidth="1"/>
    <col min="2815" max="2817" width="12.28515625" style="81" customWidth="1"/>
    <col min="2818" max="2819" width="10.7109375" style="81" customWidth="1"/>
    <col min="2820" max="2821" width="11.42578125" style="81"/>
    <col min="2822" max="2822" width="6.7109375" style="81" customWidth="1"/>
    <col min="2823" max="3060" width="11.42578125" style="81"/>
    <col min="3061" max="3061" width="16.7109375" style="81" customWidth="1"/>
    <col min="3062" max="3062" width="12" style="81" customWidth="1"/>
    <col min="3063" max="3066" width="11.85546875" style="81" customWidth="1"/>
    <col min="3067" max="3070" width="12" style="81" customWidth="1"/>
    <col min="3071" max="3073" width="12.28515625" style="81" customWidth="1"/>
    <col min="3074" max="3075" width="10.7109375" style="81" customWidth="1"/>
    <col min="3076" max="3077" width="11.42578125" style="81"/>
    <col min="3078" max="3078" width="6.7109375" style="81" customWidth="1"/>
    <col min="3079" max="3316" width="11.42578125" style="81"/>
    <col min="3317" max="3317" width="16.7109375" style="81" customWidth="1"/>
    <col min="3318" max="3318" width="12" style="81" customWidth="1"/>
    <col min="3319" max="3322" width="11.85546875" style="81" customWidth="1"/>
    <col min="3323" max="3326" width="12" style="81" customWidth="1"/>
    <col min="3327" max="3329" width="12.28515625" style="81" customWidth="1"/>
    <col min="3330" max="3331" width="10.7109375" style="81" customWidth="1"/>
    <col min="3332" max="3333" width="11.42578125" style="81"/>
    <col min="3334" max="3334" width="6.7109375" style="81" customWidth="1"/>
    <col min="3335" max="3572" width="11.42578125" style="81"/>
    <col min="3573" max="3573" width="16.7109375" style="81" customWidth="1"/>
    <col min="3574" max="3574" width="12" style="81" customWidth="1"/>
    <col min="3575" max="3578" width="11.85546875" style="81" customWidth="1"/>
    <col min="3579" max="3582" width="12" style="81" customWidth="1"/>
    <col min="3583" max="3585" width="12.28515625" style="81" customWidth="1"/>
    <col min="3586" max="3587" width="10.7109375" style="81" customWidth="1"/>
    <col min="3588" max="3589" width="11.42578125" style="81"/>
    <col min="3590" max="3590" width="6.7109375" style="81" customWidth="1"/>
    <col min="3591" max="3828" width="11.42578125" style="81"/>
    <col min="3829" max="3829" width="16.7109375" style="81" customWidth="1"/>
    <col min="3830" max="3830" width="12" style="81" customWidth="1"/>
    <col min="3831" max="3834" width="11.85546875" style="81" customWidth="1"/>
    <col min="3835" max="3838" width="12" style="81" customWidth="1"/>
    <col min="3839" max="3841" width="12.28515625" style="81" customWidth="1"/>
    <col min="3842" max="3843" width="10.7109375" style="81" customWidth="1"/>
    <col min="3844" max="3845" width="11.42578125" style="81"/>
    <col min="3846" max="3846" width="6.7109375" style="81" customWidth="1"/>
    <col min="3847" max="4084" width="11.42578125" style="81"/>
    <col min="4085" max="4085" width="16.7109375" style="81" customWidth="1"/>
    <col min="4086" max="4086" width="12" style="81" customWidth="1"/>
    <col min="4087" max="4090" width="11.85546875" style="81" customWidth="1"/>
    <col min="4091" max="4094" width="12" style="81" customWidth="1"/>
    <col min="4095" max="4097" width="12.28515625" style="81" customWidth="1"/>
    <col min="4098" max="4099" width="10.7109375" style="81" customWidth="1"/>
    <col min="4100" max="4101" width="11.42578125" style="81"/>
    <col min="4102" max="4102" width="6.7109375" style="81" customWidth="1"/>
    <col min="4103" max="4340" width="11.42578125" style="81"/>
    <col min="4341" max="4341" width="16.7109375" style="81" customWidth="1"/>
    <col min="4342" max="4342" width="12" style="81" customWidth="1"/>
    <col min="4343" max="4346" width="11.85546875" style="81" customWidth="1"/>
    <col min="4347" max="4350" width="12" style="81" customWidth="1"/>
    <col min="4351" max="4353" width="12.28515625" style="81" customWidth="1"/>
    <col min="4354" max="4355" width="10.7109375" style="81" customWidth="1"/>
    <col min="4356" max="4357" width="11.42578125" style="81"/>
    <col min="4358" max="4358" width="6.7109375" style="81" customWidth="1"/>
    <col min="4359" max="4596" width="11.42578125" style="81"/>
    <col min="4597" max="4597" width="16.7109375" style="81" customWidth="1"/>
    <col min="4598" max="4598" width="12" style="81" customWidth="1"/>
    <col min="4599" max="4602" width="11.85546875" style="81" customWidth="1"/>
    <col min="4603" max="4606" width="12" style="81" customWidth="1"/>
    <col min="4607" max="4609" width="12.28515625" style="81" customWidth="1"/>
    <col min="4610" max="4611" width="10.7109375" style="81" customWidth="1"/>
    <col min="4612" max="4613" width="11.42578125" style="81"/>
    <col min="4614" max="4614" width="6.7109375" style="81" customWidth="1"/>
    <col min="4615" max="4852" width="11.42578125" style="81"/>
    <col min="4853" max="4853" width="16.7109375" style="81" customWidth="1"/>
    <col min="4854" max="4854" width="12" style="81" customWidth="1"/>
    <col min="4855" max="4858" width="11.85546875" style="81" customWidth="1"/>
    <col min="4859" max="4862" width="12" style="81" customWidth="1"/>
    <col min="4863" max="4865" width="12.28515625" style="81" customWidth="1"/>
    <col min="4866" max="4867" width="10.7109375" style="81" customWidth="1"/>
    <col min="4868" max="4869" width="11.42578125" style="81"/>
    <col min="4870" max="4870" width="6.7109375" style="81" customWidth="1"/>
    <col min="4871" max="5108" width="11.42578125" style="81"/>
    <col min="5109" max="5109" width="16.7109375" style="81" customWidth="1"/>
    <col min="5110" max="5110" width="12" style="81" customWidth="1"/>
    <col min="5111" max="5114" width="11.85546875" style="81" customWidth="1"/>
    <col min="5115" max="5118" width="12" style="81" customWidth="1"/>
    <col min="5119" max="5121" width="12.28515625" style="81" customWidth="1"/>
    <col min="5122" max="5123" width="10.7109375" style="81" customWidth="1"/>
    <col min="5124" max="5125" width="11.42578125" style="81"/>
    <col min="5126" max="5126" width="6.7109375" style="81" customWidth="1"/>
    <col min="5127" max="5364" width="11.42578125" style="81"/>
    <col min="5365" max="5365" width="16.7109375" style="81" customWidth="1"/>
    <col min="5366" max="5366" width="12" style="81" customWidth="1"/>
    <col min="5367" max="5370" width="11.85546875" style="81" customWidth="1"/>
    <col min="5371" max="5374" width="12" style="81" customWidth="1"/>
    <col min="5375" max="5377" width="12.28515625" style="81" customWidth="1"/>
    <col min="5378" max="5379" width="10.7109375" style="81" customWidth="1"/>
    <col min="5380" max="5381" width="11.42578125" style="81"/>
    <col min="5382" max="5382" width="6.7109375" style="81" customWidth="1"/>
    <col min="5383" max="5620" width="11.42578125" style="81"/>
    <col min="5621" max="5621" width="16.7109375" style="81" customWidth="1"/>
    <col min="5622" max="5622" width="12" style="81" customWidth="1"/>
    <col min="5623" max="5626" width="11.85546875" style="81" customWidth="1"/>
    <col min="5627" max="5630" width="12" style="81" customWidth="1"/>
    <col min="5631" max="5633" width="12.28515625" style="81" customWidth="1"/>
    <col min="5634" max="5635" width="10.7109375" style="81" customWidth="1"/>
    <col min="5636" max="5637" width="11.42578125" style="81"/>
    <col min="5638" max="5638" width="6.7109375" style="81" customWidth="1"/>
    <col min="5639" max="5876" width="11.42578125" style="81"/>
    <col min="5877" max="5877" width="16.7109375" style="81" customWidth="1"/>
    <col min="5878" max="5878" width="12" style="81" customWidth="1"/>
    <col min="5879" max="5882" width="11.85546875" style="81" customWidth="1"/>
    <col min="5883" max="5886" width="12" style="81" customWidth="1"/>
    <col min="5887" max="5889" width="12.28515625" style="81" customWidth="1"/>
    <col min="5890" max="5891" width="10.7109375" style="81" customWidth="1"/>
    <col min="5892" max="5893" width="11.42578125" style="81"/>
    <col min="5894" max="5894" width="6.7109375" style="81" customWidth="1"/>
    <col min="5895" max="6132" width="11.42578125" style="81"/>
    <col min="6133" max="6133" width="16.7109375" style="81" customWidth="1"/>
    <col min="6134" max="6134" width="12" style="81" customWidth="1"/>
    <col min="6135" max="6138" width="11.85546875" style="81" customWidth="1"/>
    <col min="6139" max="6142" width="12" style="81" customWidth="1"/>
    <col min="6143" max="6145" width="12.28515625" style="81" customWidth="1"/>
    <col min="6146" max="6147" width="10.7109375" style="81" customWidth="1"/>
    <col min="6148" max="6149" width="11.42578125" style="81"/>
    <col min="6150" max="6150" width="6.7109375" style="81" customWidth="1"/>
    <col min="6151" max="6388" width="11.42578125" style="81"/>
    <col min="6389" max="6389" width="16.7109375" style="81" customWidth="1"/>
    <col min="6390" max="6390" width="12" style="81" customWidth="1"/>
    <col min="6391" max="6394" width="11.85546875" style="81" customWidth="1"/>
    <col min="6395" max="6398" width="12" style="81" customWidth="1"/>
    <col min="6399" max="6401" width="12.28515625" style="81" customWidth="1"/>
    <col min="6402" max="6403" width="10.7109375" style="81" customWidth="1"/>
    <col min="6404" max="6405" width="11.42578125" style="81"/>
    <col min="6406" max="6406" width="6.7109375" style="81" customWidth="1"/>
    <col min="6407" max="6644" width="11.42578125" style="81"/>
    <col min="6645" max="6645" width="16.7109375" style="81" customWidth="1"/>
    <col min="6646" max="6646" width="12" style="81" customWidth="1"/>
    <col min="6647" max="6650" width="11.85546875" style="81" customWidth="1"/>
    <col min="6651" max="6654" width="12" style="81" customWidth="1"/>
    <col min="6655" max="6657" width="12.28515625" style="81" customWidth="1"/>
    <col min="6658" max="6659" width="10.7109375" style="81" customWidth="1"/>
    <col min="6660" max="6661" width="11.42578125" style="81"/>
    <col min="6662" max="6662" width="6.7109375" style="81" customWidth="1"/>
    <col min="6663" max="6900" width="11.42578125" style="81"/>
    <col min="6901" max="6901" width="16.7109375" style="81" customWidth="1"/>
    <col min="6902" max="6902" width="12" style="81" customWidth="1"/>
    <col min="6903" max="6906" width="11.85546875" style="81" customWidth="1"/>
    <col min="6907" max="6910" width="12" style="81" customWidth="1"/>
    <col min="6911" max="6913" width="12.28515625" style="81" customWidth="1"/>
    <col min="6914" max="6915" width="10.7109375" style="81" customWidth="1"/>
    <col min="6916" max="6917" width="11.42578125" style="81"/>
    <col min="6918" max="6918" width="6.7109375" style="81" customWidth="1"/>
    <col min="6919" max="7156" width="11.42578125" style="81"/>
    <col min="7157" max="7157" width="16.7109375" style="81" customWidth="1"/>
    <col min="7158" max="7158" width="12" style="81" customWidth="1"/>
    <col min="7159" max="7162" width="11.85546875" style="81" customWidth="1"/>
    <col min="7163" max="7166" width="12" style="81" customWidth="1"/>
    <col min="7167" max="7169" width="12.28515625" style="81" customWidth="1"/>
    <col min="7170" max="7171" width="10.7109375" style="81" customWidth="1"/>
    <col min="7172" max="7173" width="11.42578125" style="81"/>
    <col min="7174" max="7174" width="6.7109375" style="81" customWidth="1"/>
    <col min="7175" max="7412" width="11.42578125" style="81"/>
    <col min="7413" max="7413" width="16.7109375" style="81" customWidth="1"/>
    <col min="7414" max="7414" width="12" style="81" customWidth="1"/>
    <col min="7415" max="7418" width="11.85546875" style="81" customWidth="1"/>
    <col min="7419" max="7422" width="12" style="81" customWidth="1"/>
    <col min="7423" max="7425" width="12.28515625" style="81" customWidth="1"/>
    <col min="7426" max="7427" width="10.7109375" style="81" customWidth="1"/>
    <col min="7428" max="7429" width="11.42578125" style="81"/>
    <col min="7430" max="7430" width="6.7109375" style="81" customWidth="1"/>
    <col min="7431" max="7668" width="11.42578125" style="81"/>
    <col min="7669" max="7669" width="16.7109375" style="81" customWidth="1"/>
    <col min="7670" max="7670" width="12" style="81" customWidth="1"/>
    <col min="7671" max="7674" width="11.85546875" style="81" customWidth="1"/>
    <col min="7675" max="7678" width="12" style="81" customWidth="1"/>
    <col min="7679" max="7681" width="12.28515625" style="81" customWidth="1"/>
    <col min="7682" max="7683" width="10.7109375" style="81" customWidth="1"/>
    <col min="7684" max="7685" width="11.42578125" style="81"/>
    <col min="7686" max="7686" width="6.7109375" style="81" customWidth="1"/>
    <col min="7687" max="7924" width="11.42578125" style="81"/>
    <col min="7925" max="7925" width="16.7109375" style="81" customWidth="1"/>
    <col min="7926" max="7926" width="12" style="81" customWidth="1"/>
    <col min="7927" max="7930" width="11.85546875" style="81" customWidth="1"/>
    <col min="7931" max="7934" width="12" style="81" customWidth="1"/>
    <col min="7935" max="7937" width="12.28515625" style="81" customWidth="1"/>
    <col min="7938" max="7939" width="10.7109375" style="81" customWidth="1"/>
    <col min="7940" max="7941" width="11.42578125" style="81"/>
    <col min="7942" max="7942" width="6.7109375" style="81" customWidth="1"/>
    <col min="7943" max="8180" width="11.42578125" style="81"/>
    <col min="8181" max="8181" width="16.7109375" style="81" customWidth="1"/>
    <col min="8182" max="8182" width="12" style="81" customWidth="1"/>
    <col min="8183" max="8186" width="11.85546875" style="81" customWidth="1"/>
    <col min="8187" max="8190" width="12" style="81" customWidth="1"/>
    <col min="8191" max="8193" width="12.28515625" style="81" customWidth="1"/>
    <col min="8194" max="8195" width="10.7109375" style="81" customWidth="1"/>
    <col min="8196" max="8197" width="11.42578125" style="81"/>
    <col min="8198" max="8198" width="6.7109375" style="81" customWidth="1"/>
    <col min="8199" max="8436" width="11.42578125" style="81"/>
    <col min="8437" max="8437" width="16.7109375" style="81" customWidth="1"/>
    <col min="8438" max="8438" width="12" style="81" customWidth="1"/>
    <col min="8439" max="8442" width="11.85546875" style="81" customWidth="1"/>
    <col min="8443" max="8446" width="12" style="81" customWidth="1"/>
    <col min="8447" max="8449" width="12.28515625" style="81" customWidth="1"/>
    <col min="8450" max="8451" width="10.7109375" style="81" customWidth="1"/>
    <col min="8452" max="8453" width="11.42578125" style="81"/>
    <col min="8454" max="8454" width="6.7109375" style="81" customWidth="1"/>
    <col min="8455" max="8692" width="11.42578125" style="81"/>
    <col min="8693" max="8693" width="16.7109375" style="81" customWidth="1"/>
    <col min="8694" max="8694" width="12" style="81" customWidth="1"/>
    <col min="8695" max="8698" width="11.85546875" style="81" customWidth="1"/>
    <col min="8699" max="8702" width="12" style="81" customWidth="1"/>
    <col min="8703" max="8705" width="12.28515625" style="81" customWidth="1"/>
    <col min="8706" max="8707" width="10.7109375" style="81" customWidth="1"/>
    <col min="8708" max="8709" width="11.42578125" style="81"/>
    <col min="8710" max="8710" width="6.7109375" style="81" customWidth="1"/>
    <col min="8711" max="8948" width="11.42578125" style="81"/>
    <col min="8949" max="8949" width="16.7109375" style="81" customWidth="1"/>
    <col min="8950" max="8950" width="12" style="81" customWidth="1"/>
    <col min="8951" max="8954" width="11.85546875" style="81" customWidth="1"/>
    <col min="8955" max="8958" width="12" style="81" customWidth="1"/>
    <col min="8959" max="8961" width="12.28515625" style="81" customWidth="1"/>
    <col min="8962" max="8963" width="10.7109375" style="81" customWidth="1"/>
    <col min="8964" max="8965" width="11.42578125" style="81"/>
    <col min="8966" max="8966" width="6.7109375" style="81" customWidth="1"/>
    <col min="8967" max="9204" width="11.42578125" style="81"/>
    <col min="9205" max="9205" width="16.7109375" style="81" customWidth="1"/>
    <col min="9206" max="9206" width="12" style="81" customWidth="1"/>
    <col min="9207" max="9210" width="11.85546875" style="81" customWidth="1"/>
    <col min="9211" max="9214" width="12" style="81" customWidth="1"/>
    <col min="9215" max="9217" width="12.28515625" style="81" customWidth="1"/>
    <col min="9218" max="9219" width="10.7109375" style="81" customWidth="1"/>
    <col min="9220" max="9221" width="11.42578125" style="81"/>
    <col min="9222" max="9222" width="6.7109375" style="81" customWidth="1"/>
    <col min="9223" max="9460" width="11.42578125" style="81"/>
    <col min="9461" max="9461" width="16.7109375" style="81" customWidth="1"/>
    <col min="9462" max="9462" width="12" style="81" customWidth="1"/>
    <col min="9463" max="9466" width="11.85546875" style="81" customWidth="1"/>
    <col min="9467" max="9470" width="12" style="81" customWidth="1"/>
    <col min="9471" max="9473" width="12.28515625" style="81" customWidth="1"/>
    <col min="9474" max="9475" width="10.7109375" style="81" customWidth="1"/>
    <col min="9476" max="9477" width="11.42578125" style="81"/>
    <col min="9478" max="9478" width="6.7109375" style="81" customWidth="1"/>
    <col min="9479" max="9716" width="11.42578125" style="81"/>
    <col min="9717" max="9717" width="16.7109375" style="81" customWidth="1"/>
    <col min="9718" max="9718" width="12" style="81" customWidth="1"/>
    <col min="9719" max="9722" width="11.85546875" style="81" customWidth="1"/>
    <col min="9723" max="9726" width="12" style="81" customWidth="1"/>
    <col min="9727" max="9729" width="12.28515625" style="81" customWidth="1"/>
    <col min="9730" max="9731" width="10.7109375" style="81" customWidth="1"/>
    <col min="9732" max="9733" width="11.42578125" style="81"/>
    <col min="9734" max="9734" width="6.7109375" style="81" customWidth="1"/>
    <col min="9735" max="9972" width="11.42578125" style="81"/>
    <col min="9973" max="9973" width="16.7109375" style="81" customWidth="1"/>
    <col min="9974" max="9974" width="12" style="81" customWidth="1"/>
    <col min="9975" max="9978" width="11.85546875" style="81" customWidth="1"/>
    <col min="9979" max="9982" width="12" style="81" customWidth="1"/>
    <col min="9983" max="9985" width="12.28515625" style="81" customWidth="1"/>
    <col min="9986" max="9987" width="10.7109375" style="81" customWidth="1"/>
    <col min="9988" max="9989" width="11.42578125" style="81"/>
    <col min="9990" max="9990" width="6.7109375" style="81" customWidth="1"/>
    <col min="9991" max="10228" width="11.42578125" style="81"/>
    <col min="10229" max="10229" width="16.7109375" style="81" customWidth="1"/>
    <col min="10230" max="10230" width="12" style="81" customWidth="1"/>
    <col min="10231" max="10234" width="11.85546875" style="81" customWidth="1"/>
    <col min="10235" max="10238" width="12" style="81" customWidth="1"/>
    <col min="10239" max="10241" width="12.28515625" style="81" customWidth="1"/>
    <col min="10242" max="10243" width="10.7109375" style="81" customWidth="1"/>
    <col min="10244" max="10245" width="11.42578125" style="81"/>
    <col min="10246" max="10246" width="6.7109375" style="81" customWidth="1"/>
    <col min="10247" max="10484" width="11.42578125" style="81"/>
    <col min="10485" max="10485" width="16.7109375" style="81" customWidth="1"/>
    <col min="10486" max="10486" width="12" style="81" customWidth="1"/>
    <col min="10487" max="10490" width="11.85546875" style="81" customWidth="1"/>
    <col min="10491" max="10494" width="12" style="81" customWidth="1"/>
    <col min="10495" max="10497" width="12.28515625" style="81" customWidth="1"/>
    <col min="10498" max="10499" width="10.7109375" style="81" customWidth="1"/>
    <col min="10500" max="10501" width="11.42578125" style="81"/>
    <col min="10502" max="10502" width="6.7109375" style="81" customWidth="1"/>
    <col min="10503" max="10740" width="11.42578125" style="81"/>
    <col min="10741" max="10741" width="16.7109375" style="81" customWidth="1"/>
    <col min="10742" max="10742" width="12" style="81" customWidth="1"/>
    <col min="10743" max="10746" width="11.85546875" style="81" customWidth="1"/>
    <col min="10747" max="10750" width="12" style="81" customWidth="1"/>
    <col min="10751" max="10753" width="12.28515625" style="81" customWidth="1"/>
    <col min="10754" max="10755" width="10.7109375" style="81" customWidth="1"/>
    <col min="10756" max="10757" width="11.42578125" style="81"/>
    <col min="10758" max="10758" width="6.7109375" style="81" customWidth="1"/>
    <col min="10759" max="10996" width="11.42578125" style="81"/>
    <col min="10997" max="10997" width="16.7109375" style="81" customWidth="1"/>
    <col min="10998" max="10998" width="12" style="81" customWidth="1"/>
    <col min="10999" max="11002" width="11.85546875" style="81" customWidth="1"/>
    <col min="11003" max="11006" width="12" style="81" customWidth="1"/>
    <col min="11007" max="11009" width="12.28515625" style="81" customWidth="1"/>
    <col min="11010" max="11011" width="10.7109375" style="81" customWidth="1"/>
    <col min="11012" max="11013" width="11.42578125" style="81"/>
    <col min="11014" max="11014" width="6.7109375" style="81" customWidth="1"/>
    <col min="11015" max="11252" width="11.42578125" style="81"/>
    <col min="11253" max="11253" width="16.7109375" style="81" customWidth="1"/>
    <col min="11254" max="11254" width="12" style="81" customWidth="1"/>
    <col min="11255" max="11258" width="11.85546875" style="81" customWidth="1"/>
    <col min="11259" max="11262" width="12" style="81" customWidth="1"/>
    <col min="11263" max="11265" width="12.28515625" style="81" customWidth="1"/>
    <col min="11266" max="11267" width="10.7109375" style="81" customWidth="1"/>
    <col min="11268" max="11269" width="11.42578125" style="81"/>
    <col min="11270" max="11270" width="6.7109375" style="81" customWidth="1"/>
    <col min="11271" max="11508" width="11.42578125" style="81"/>
    <col min="11509" max="11509" width="16.7109375" style="81" customWidth="1"/>
    <col min="11510" max="11510" width="12" style="81" customWidth="1"/>
    <col min="11511" max="11514" width="11.85546875" style="81" customWidth="1"/>
    <col min="11515" max="11518" width="12" style="81" customWidth="1"/>
    <col min="11519" max="11521" width="12.28515625" style="81" customWidth="1"/>
    <col min="11522" max="11523" width="10.7109375" style="81" customWidth="1"/>
    <col min="11524" max="11525" width="11.42578125" style="81"/>
    <col min="11526" max="11526" width="6.7109375" style="81" customWidth="1"/>
    <col min="11527" max="11764" width="11.42578125" style="81"/>
    <col min="11765" max="11765" width="16.7109375" style="81" customWidth="1"/>
    <col min="11766" max="11766" width="12" style="81" customWidth="1"/>
    <col min="11767" max="11770" width="11.85546875" style="81" customWidth="1"/>
    <col min="11771" max="11774" width="12" style="81" customWidth="1"/>
    <col min="11775" max="11777" width="12.28515625" style="81" customWidth="1"/>
    <col min="11778" max="11779" width="10.7109375" style="81" customWidth="1"/>
    <col min="11780" max="11781" width="11.42578125" style="81"/>
    <col min="11782" max="11782" width="6.7109375" style="81" customWidth="1"/>
    <col min="11783" max="12020" width="11.42578125" style="81"/>
    <col min="12021" max="12021" width="16.7109375" style="81" customWidth="1"/>
    <col min="12022" max="12022" width="12" style="81" customWidth="1"/>
    <col min="12023" max="12026" width="11.85546875" style="81" customWidth="1"/>
    <col min="12027" max="12030" width="12" style="81" customWidth="1"/>
    <col min="12031" max="12033" width="12.28515625" style="81" customWidth="1"/>
    <col min="12034" max="12035" width="10.7109375" style="81" customWidth="1"/>
    <col min="12036" max="12037" width="11.42578125" style="81"/>
    <col min="12038" max="12038" width="6.7109375" style="81" customWidth="1"/>
    <col min="12039" max="12276" width="11.42578125" style="81"/>
    <col min="12277" max="12277" width="16.7109375" style="81" customWidth="1"/>
    <col min="12278" max="12278" width="12" style="81" customWidth="1"/>
    <col min="12279" max="12282" width="11.85546875" style="81" customWidth="1"/>
    <col min="12283" max="12286" width="12" style="81" customWidth="1"/>
    <col min="12287" max="12289" width="12.28515625" style="81" customWidth="1"/>
    <col min="12290" max="12291" width="10.7109375" style="81" customWidth="1"/>
    <col min="12292" max="12293" width="11.42578125" style="81"/>
    <col min="12294" max="12294" width="6.7109375" style="81" customWidth="1"/>
    <col min="12295" max="12532" width="11.42578125" style="81"/>
    <col min="12533" max="12533" width="16.7109375" style="81" customWidth="1"/>
    <col min="12534" max="12534" width="12" style="81" customWidth="1"/>
    <col min="12535" max="12538" width="11.85546875" style="81" customWidth="1"/>
    <col min="12539" max="12542" width="12" style="81" customWidth="1"/>
    <col min="12543" max="12545" width="12.28515625" style="81" customWidth="1"/>
    <col min="12546" max="12547" width="10.7109375" style="81" customWidth="1"/>
    <col min="12548" max="12549" width="11.42578125" style="81"/>
    <col min="12550" max="12550" width="6.7109375" style="81" customWidth="1"/>
    <col min="12551" max="12788" width="11.42578125" style="81"/>
    <col min="12789" max="12789" width="16.7109375" style="81" customWidth="1"/>
    <col min="12790" max="12790" width="12" style="81" customWidth="1"/>
    <col min="12791" max="12794" width="11.85546875" style="81" customWidth="1"/>
    <col min="12795" max="12798" width="12" style="81" customWidth="1"/>
    <col min="12799" max="12801" width="12.28515625" style="81" customWidth="1"/>
    <col min="12802" max="12803" width="10.7109375" style="81" customWidth="1"/>
    <col min="12804" max="12805" width="11.42578125" style="81"/>
    <col min="12806" max="12806" width="6.7109375" style="81" customWidth="1"/>
    <col min="12807" max="13044" width="11.42578125" style="81"/>
    <col min="13045" max="13045" width="16.7109375" style="81" customWidth="1"/>
    <col min="13046" max="13046" width="12" style="81" customWidth="1"/>
    <col min="13047" max="13050" width="11.85546875" style="81" customWidth="1"/>
    <col min="13051" max="13054" width="12" style="81" customWidth="1"/>
    <col min="13055" max="13057" width="12.28515625" style="81" customWidth="1"/>
    <col min="13058" max="13059" width="10.7109375" style="81" customWidth="1"/>
    <col min="13060" max="13061" width="11.42578125" style="81"/>
    <col min="13062" max="13062" width="6.7109375" style="81" customWidth="1"/>
    <col min="13063" max="13300" width="11.42578125" style="81"/>
    <col min="13301" max="13301" width="16.7109375" style="81" customWidth="1"/>
    <col min="13302" max="13302" width="12" style="81" customWidth="1"/>
    <col min="13303" max="13306" width="11.85546875" style="81" customWidth="1"/>
    <col min="13307" max="13310" width="12" style="81" customWidth="1"/>
    <col min="13311" max="13313" width="12.28515625" style="81" customWidth="1"/>
    <col min="13314" max="13315" width="10.7109375" style="81" customWidth="1"/>
    <col min="13316" max="13317" width="11.42578125" style="81"/>
    <col min="13318" max="13318" width="6.7109375" style="81" customWidth="1"/>
    <col min="13319" max="13556" width="11.42578125" style="81"/>
    <col min="13557" max="13557" width="16.7109375" style="81" customWidth="1"/>
    <col min="13558" max="13558" width="12" style="81" customWidth="1"/>
    <col min="13559" max="13562" width="11.85546875" style="81" customWidth="1"/>
    <col min="13563" max="13566" width="12" style="81" customWidth="1"/>
    <col min="13567" max="13569" width="12.28515625" style="81" customWidth="1"/>
    <col min="13570" max="13571" width="10.7109375" style="81" customWidth="1"/>
    <col min="13572" max="13573" width="11.42578125" style="81"/>
    <col min="13574" max="13574" width="6.7109375" style="81" customWidth="1"/>
    <col min="13575" max="13812" width="11.42578125" style="81"/>
    <col min="13813" max="13813" width="16.7109375" style="81" customWidth="1"/>
    <col min="13814" max="13814" width="12" style="81" customWidth="1"/>
    <col min="13815" max="13818" width="11.85546875" style="81" customWidth="1"/>
    <col min="13819" max="13822" width="12" style="81" customWidth="1"/>
    <col min="13823" max="13825" width="12.28515625" style="81" customWidth="1"/>
    <col min="13826" max="13827" width="10.7109375" style="81" customWidth="1"/>
    <col min="13828" max="13829" width="11.42578125" style="81"/>
    <col min="13830" max="13830" width="6.7109375" style="81" customWidth="1"/>
    <col min="13831" max="14068" width="11.42578125" style="81"/>
    <col min="14069" max="14069" width="16.7109375" style="81" customWidth="1"/>
    <col min="14070" max="14070" width="12" style="81" customWidth="1"/>
    <col min="14071" max="14074" width="11.85546875" style="81" customWidth="1"/>
    <col min="14075" max="14078" width="12" style="81" customWidth="1"/>
    <col min="14079" max="14081" width="12.28515625" style="81" customWidth="1"/>
    <col min="14082" max="14083" width="10.7109375" style="81" customWidth="1"/>
    <col min="14084" max="14085" width="11.42578125" style="81"/>
    <col min="14086" max="14086" width="6.7109375" style="81" customWidth="1"/>
    <col min="14087" max="14324" width="11.42578125" style="81"/>
    <col min="14325" max="14325" width="16.7109375" style="81" customWidth="1"/>
    <col min="14326" max="14326" width="12" style="81" customWidth="1"/>
    <col min="14327" max="14330" width="11.85546875" style="81" customWidth="1"/>
    <col min="14331" max="14334" width="12" style="81" customWidth="1"/>
    <col min="14335" max="14337" width="12.28515625" style="81" customWidth="1"/>
    <col min="14338" max="14339" width="10.7109375" style="81" customWidth="1"/>
    <col min="14340" max="14341" width="11.42578125" style="81"/>
    <col min="14342" max="14342" width="6.7109375" style="81" customWidth="1"/>
    <col min="14343" max="14580" width="11.42578125" style="81"/>
    <col min="14581" max="14581" width="16.7109375" style="81" customWidth="1"/>
    <col min="14582" max="14582" width="12" style="81" customWidth="1"/>
    <col min="14583" max="14586" width="11.85546875" style="81" customWidth="1"/>
    <col min="14587" max="14590" width="12" style="81" customWidth="1"/>
    <col min="14591" max="14593" width="12.28515625" style="81" customWidth="1"/>
    <col min="14594" max="14595" width="10.7109375" style="81" customWidth="1"/>
    <col min="14596" max="14597" width="11.42578125" style="81"/>
    <col min="14598" max="14598" width="6.7109375" style="81" customWidth="1"/>
    <col min="14599" max="14836" width="11.42578125" style="81"/>
    <col min="14837" max="14837" width="16.7109375" style="81" customWidth="1"/>
    <col min="14838" max="14838" width="12" style="81" customWidth="1"/>
    <col min="14839" max="14842" width="11.85546875" style="81" customWidth="1"/>
    <col min="14843" max="14846" width="12" style="81" customWidth="1"/>
    <col min="14847" max="14849" width="12.28515625" style="81" customWidth="1"/>
    <col min="14850" max="14851" width="10.7109375" style="81" customWidth="1"/>
    <col min="14852" max="14853" width="11.42578125" style="81"/>
    <col min="14854" max="14854" width="6.7109375" style="81" customWidth="1"/>
    <col min="14855" max="15092" width="11.42578125" style="81"/>
    <col min="15093" max="15093" width="16.7109375" style="81" customWidth="1"/>
    <col min="15094" max="15094" width="12" style="81" customWidth="1"/>
    <col min="15095" max="15098" width="11.85546875" style="81" customWidth="1"/>
    <col min="15099" max="15102" width="12" style="81" customWidth="1"/>
    <col min="15103" max="15105" width="12.28515625" style="81" customWidth="1"/>
    <col min="15106" max="15107" width="10.7109375" style="81" customWidth="1"/>
    <col min="15108" max="15109" width="11.42578125" style="81"/>
    <col min="15110" max="15110" width="6.7109375" style="81" customWidth="1"/>
    <col min="15111" max="15348" width="11.42578125" style="81"/>
    <col min="15349" max="15349" width="16.7109375" style="81" customWidth="1"/>
    <col min="15350" max="15350" width="12" style="81" customWidth="1"/>
    <col min="15351" max="15354" width="11.85546875" style="81" customWidth="1"/>
    <col min="15355" max="15358" width="12" style="81" customWidth="1"/>
    <col min="15359" max="15361" width="12.28515625" style="81" customWidth="1"/>
    <col min="15362" max="15363" width="10.7109375" style="81" customWidth="1"/>
    <col min="15364" max="15365" width="11.42578125" style="81"/>
    <col min="15366" max="15366" width="6.7109375" style="81" customWidth="1"/>
    <col min="15367" max="15604" width="11.42578125" style="81"/>
    <col min="15605" max="15605" width="16.7109375" style="81" customWidth="1"/>
    <col min="15606" max="15606" width="12" style="81" customWidth="1"/>
    <col min="15607" max="15610" width="11.85546875" style="81" customWidth="1"/>
    <col min="15611" max="15614" width="12" style="81" customWidth="1"/>
    <col min="15615" max="15617" width="12.28515625" style="81" customWidth="1"/>
    <col min="15618" max="15619" width="10.7109375" style="81" customWidth="1"/>
    <col min="15620" max="15621" width="11.42578125" style="81"/>
    <col min="15622" max="15622" width="6.7109375" style="81" customWidth="1"/>
    <col min="15623" max="15860" width="11.42578125" style="81"/>
    <col min="15861" max="15861" width="16.7109375" style="81" customWidth="1"/>
    <col min="15862" max="15862" width="12" style="81" customWidth="1"/>
    <col min="15863" max="15866" width="11.85546875" style="81" customWidth="1"/>
    <col min="15867" max="15870" width="12" style="81" customWidth="1"/>
    <col min="15871" max="15873" width="12.28515625" style="81" customWidth="1"/>
    <col min="15874" max="15875" width="10.7109375" style="81" customWidth="1"/>
    <col min="15876" max="15877" width="11.42578125" style="81"/>
    <col min="15878" max="15878" width="6.7109375" style="81" customWidth="1"/>
    <col min="15879" max="16116" width="11.42578125" style="81"/>
    <col min="16117" max="16117" width="16.7109375" style="81" customWidth="1"/>
    <col min="16118" max="16118" width="12" style="81" customWidth="1"/>
    <col min="16119" max="16122" width="11.85546875" style="81" customWidth="1"/>
    <col min="16123" max="16126" width="12" style="81" customWidth="1"/>
    <col min="16127" max="16129" width="12.28515625" style="81" customWidth="1"/>
    <col min="16130" max="16131" width="10.7109375" style="81" customWidth="1"/>
    <col min="16132" max="16133" width="11.42578125" style="81"/>
    <col min="16134" max="16134" width="6.7109375" style="81" customWidth="1"/>
    <col min="16135" max="16384" width="11.42578125" style="81"/>
  </cols>
  <sheetData>
    <row r="1" spans="1:5" ht="11.25" customHeight="1">
      <c r="A1" s="59"/>
    </row>
    <row r="2" spans="1:5" ht="15" customHeight="1">
      <c r="A2" s="418" t="s">
        <v>1137</v>
      </c>
      <c r="B2" s="118"/>
      <c r="C2" s="118"/>
      <c r="D2" s="118"/>
      <c r="E2" s="118"/>
    </row>
    <row r="3" spans="1:5" ht="14.25">
      <c r="A3" s="419" t="s">
        <v>1247</v>
      </c>
      <c r="B3" s="140"/>
      <c r="C3" s="140"/>
      <c r="D3" s="140"/>
      <c r="E3" s="140"/>
    </row>
    <row r="4" spans="1:5" ht="14.25">
      <c r="A4" s="419" t="s">
        <v>1248</v>
      </c>
      <c r="B4" s="140"/>
      <c r="C4" s="140"/>
      <c r="D4" s="140"/>
      <c r="E4" s="140"/>
    </row>
    <row r="5" spans="1:5">
      <c r="A5" s="82"/>
      <c r="B5" s="432"/>
    </row>
    <row r="6" spans="1:5" ht="15" customHeight="1">
      <c r="A6" s="83" t="s">
        <v>1138</v>
      </c>
      <c r="B6" s="433" t="s">
        <v>952</v>
      </c>
      <c r="C6" s="434" t="s">
        <v>940</v>
      </c>
      <c r="D6" s="434" t="s">
        <v>942</v>
      </c>
      <c r="E6" s="434" t="s">
        <v>943</v>
      </c>
    </row>
    <row r="7" spans="1:5" ht="8.1" customHeight="1"/>
    <row r="8" spans="1:5" ht="12.75">
      <c r="A8" s="82" t="s">
        <v>952</v>
      </c>
      <c r="B8" s="435">
        <f>B11+B15+B19+B23+B27</f>
        <v>987</v>
      </c>
      <c r="C8" s="435">
        <f>C11+C15+C19+C23+C27</f>
        <v>281</v>
      </c>
      <c r="D8" s="435">
        <f t="shared" ref="D8:E8" si="0">D11+D15+D19+D23+D27</f>
        <v>342</v>
      </c>
      <c r="E8" s="435">
        <f t="shared" si="0"/>
        <v>364</v>
      </c>
    </row>
    <row r="9" spans="1:5" ht="16.5" customHeight="1">
      <c r="A9" s="84"/>
      <c r="B9" s="435"/>
      <c r="C9" s="436"/>
      <c r="D9" s="436"/>
      <c r="E9" s="436"/>
    </row>
    <row r="10" spans="1:5" ht="12.75">
      <c r="A10" s="82" t="s">
        <v>16</v>
      </c>
      <c r="B10" s="437"/>
      <c r="C10" s="437"/>
      <c r="D10" s="437"/>
      <c r="E10" s="435"/>
    </row>
    <row r="11" spans="1:5" ht="12.75">
      <c r="A11" s="85" t="s">
        <v>1139</v>
      </c>
      <c r="B11" s="437">
        <f>SUM(C11:E11)</f>
        <v>875</v>
      </c>
      <c r="C11" s="437">
        <v>251</v>
      </c>
      <c r="D11" s="437">
        <v>302</v>
      </c>
      <c r="E11" s="437">
        <v>322</v>
      </c>
    </row>
    <row r="12" spans="1:5" ht="12.75">
      <c r="A12" s="85" t="s">
        <v>1140</v>
      </c>
      <c r="B12" s="437">
        <f>SUM(C12:E12)</f>
        <v>877</v>
      </c>
      <c r="C12" s="437">
        <v>249</v>
      </c>
      <c r="D12" s="437">
        <v>314</v>
      </c>
      <c r="E12" s="437">
        <v>314</v>
      </c>
    </row>
    <row r="13" spans="1:5" ht="5.0999999999999996" customHeight="1">
      <c r="A13" s="87"/>
      <c r="B13" s="437"/>
      <c r="C13" s="437"/>
      <c r="D13" s="437"/>
      <c r="E13" s="437"/>
    </row>
    <row r="14" spans="1:5" ht="12.75">
      <c r="A14" s="82" t="s">
        <v>626</v>
      </c>
      <c r="B14" s="437"/>
      <c r="C14" s="437"/>
      <c r="D14" s="437"/>
      <c r="E14" s="437"/>
    </row>
    <row r="15" spans="1:5" ht="12.75">
      <c r="A15" s="85" t="s">
        <v>1139</v>
      </c>
      <c r="B15" s="437">
        <f>SUM(C15:E15)</f>
        <v>94</v>
      </c>
      <c r="C15" s="437">
        <v>23</v>
      </c>
      <c r="D15" s="437">
        <v>32</v>
      </c>
      <c r="E15" s="437">
        <v>39</v>
      </c>
    </row>
    <row r="16" spans="1:5" ht="12.75">
      <c r="A16" s="85" t="s">
        <v>1140</v>
      </c>
      <c r="B16" s="437">
        <f>SUM(C16:E16)</f>
        <v>67</v>
      </c>
      <c r="C16" s="437">
        <v>21</v>
      </c>
      <c r="D16" s="437">
        <v>11</v>
      </c>
      <c r="E16" s="437">
        <v>35</v>
      </c>
    </row>
    <row r="17" spans="1:5" ht="5.0999999999999996" customHeight="1">
      <c r="A17" s="87"/>
      <c r="B17" s="437"/>
      <c r="C17" s="437"/>
      <c r="D17" s="437"/>
      <c r="E17" s="437"/>
    </row>
    <row r="18" spans="1:5" ht="12.75">
      <c r="A18" s="82" t="s">
        <v>629</v>
      </c>
      <c r="B18" s="437"/>
      <c r="C18" s="437"/>
      <c r="D18" s="437"/>
      <c r="E18" s="437"/>
    </row>
    <row r="19" spans="1:5" ht="12.75">
      <c r="A19" s="85" t="s">
        <v>1139</v>
      </c>
      <c r="B19" s="437">
        <f>SUM(C19:E19)</f>
        <v>2</v>
      </c>
      <c r="C19" s="437">
        <v>0</v>
      </c>
      <c r="D19" s="437">
        <v>1</v>
      </c>
      <c r="E19" s="437">
        <v>1</v>
      </c>
    </row>
    <row r="20" spans="1:5" ht="12.75">
      <c r="A20" s="85" t="s">
        <v>1140</v>
      </c>
      <c r="B20" s="437">
        <f>SUM(C20:E20)</f>
        <v>1</v>
      </c>
      <c r="C20" s="437">
        <v>1</v>
      </c>
      <c r="D20" s="437">
        <v>0</v>
      </c>
      <c r="E20" s="437">
        <v>0</v>
      </c>
    </row>
    <row r="21" spans="1:5" ht="5.0999999999999996" customHeight="1">
      <c r="A21" s="87"/>
      <c r="B21" s="437"/>
      <c r="C21" s="437"/>
      <c r="D21" s="437"/>
      <c r="E21" s="437"/>
    </row>
    <row r="22" spans="1:5" ht="12.75">
      <c r="A22" s="82" t="s">
        <v>672</v>
      </c>
      <c r="B22" s="437"/>
      <c r="C22" s="437"/>
      <c r="D22" s="437"/>
      <c r="E22" s="437"/>
    </row>
    <row r="23" spans="1:5" ht="12.75">
      <c r="A23" s="85" t="s">
        <v>1139</v>
      </c>
      <c r="B23" s="437">
        <f>SUM(C23:E23)</f>
        <v>2</v>
      </c>
      <c r="C23" s="437">
        <v>1</v>
      </c>
      <c r="D23" s="437">
        <v>1</v>
      </c>
      <c r="E23" s="437">
        <v>0</v>
      </c>
    </row>
    <row r="24" spans="1:5" ht="12.75">
      <c r="A24" s="85" t="s">
        <v>1140</v>
      </c>
      <c r="B24" s="437">
        <f>SUM(C24:E24)</f>
        <v>0</v>
      </c>
      <c r="C24" s="437">
        <v>0</v>
      </c>
      <c r="D24" s="437">
        <v>0</v>
      </c>
      <c r="E24" s="437">
        <v>0</v>
      </c>
    </row>
    <row r="25" spans="1:5" ht="5.0999999999999996" customHeight="1">
      <c r="A25" s="87"/>
      <c r="B25" s="437"/>
      <c r="C25" s="437"/>
      <c r="D25" s="437"/>
      <c r="E25" s="437"/>
    </row>
    <row r="26" spans="1:5" ht="12.75">
      <c r="A26" s="82" t="s">
        <v>1141</v>
      </c>
      <c r="B26" s="437"/>
      <c r="C26" s="437"/>
      <c r="D26" s="437"/>
      <c r="E26" s="437"/>
    </row>
    <row r="27" spans="1:5" ht="12.75">
      <c r="A27" s="85" t="s">
        <v>1139</v>
      </c>
      <c r="B27" s="437">
        <f>SUM(C27:E27)</f>
        <v>14</v>
      </c>
      <c r="C27" s="437">
        <v>6</v>
      </c>
      <c r="D27" s="437">
        <v>6</v>
      </c>
      <c r="E27" s="437">
        <v>2</v>
      </c>
    </row>
    <row r="28" spans="1:5" ht="12.75">
      <c r="A28" s="85" t="s">
        <v>1140</v>
      </c>
      <c r="B28" s="437">
        <f>SUM(C28:E28)</f>
        <v>42</v>
      </c>
      <c r="C28" s="437">
        <v>10</v>
      </c>
      <c r="D28" s="437">
        <v>17</v>
      </c>
      <c r="E28" s="437">
        <v>15</v>
      </c>
    </row>
    <row r="29" spans="1:5" ht="8.1" customHeight="1">
      <c r="A29" s="69"/>
      <c r="B29" s="438"/>
      <c r="C29" s="439"/>
      <c r="D29" s="439"/>
      <c r="E29" s="439"/>
    </row>
    <row r="31" spans="1:5">
      <c r="A31" s="139" t="s">
        <v>1133</v>
      </c>
    </row>
    <row r="33" spans="3:5">
      <c r="C33" s="440">
        <f>'29'!B10</f>
        <v>281</v>
      </c>
      <c r="D33" s="441">
        <f>'29'!B11</f>
        <v>342</v>
      </c>
      <c r="E33" s="442">
        <f>'29'!B12</f>
        <v>364</v>
      </c>
    </row>
    <row r="34" spans="3:5">
      <c r="C34" s="443">
        <f>C33-C8</f>
        <v>0</v>
      </c>
      <c r="D34" s="444">
        <f t="shared" ref="D34:E34" si="1">D33-D8</f>
        <v>0</v>
      </c>
      <c r="E34" s="443">
        <f t="shared" si="1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77" firstPageNumber="36" orientation="landscape" useFirstPageNumber="1" verticalDpi="599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81030-04E0-4222-9B2B-DFB6B340638E}">
  <dimension ref="A2:L17"/>
  <sheetViews>
    <sheetView showGridLines="0" zoomScaleNormal="100" workbookViewId="0">
      <selection activeCell="O12" sqref="O12"/>
    </sheetView>
  </sheetViews>
  <sheetFormatPr baseColWidth="10" defaultRowHeight="12.75"/>
  <cols>
    <col min="1" max="2" width="12" style="119" customWidth="1"/>
    <col min="3" max="3" width="2.7109375" style="119" customWidth="1"/>
    <col min="4" max="4" width="12.42578125" style="119" customWidth="1"/>
    <col min="5" max="5" width="2.42578125" style="119" customWidth="1"/>
    <col min="6" max="6" width="11" style="119" customWidth="1"/>
    <col min="7" max="7" width="2.85546875" style="119" customWidth="1"/>
    <col min="8" max="8" width="1.42578125" style="119" customWidth="1"/>
    <col min="9" max="9" width="10.28515625" style="119" customWidth="1"/>
    <col min="10" max="10" width="2.7109375" style="119" customWidth="1"/>
    <col min="11" max="11" width="10" style="119" bestFit="1" customWidth="1"/>
    <col min="12" max="12" width="1.5703125" style="119" customWidth="1"/>
    <col min="13" max="256" width="11.42578125" style="119"/>
    <col min="257" max="258" width="12" style="119" customWidth="1"/>
    <col min="259" max="259" width="2.7109375" style="119" customWidth="1"/>
    <col min="260" max="260" width="12.42578125" style="119" customWidth="1"/>
    <col min="261" max="261" width="2.42578125" style="119" customWidth="1"/>
    <col min="262" max="262" width="11" style="119" customWidth="1"/>
    <col min="263" max="263" width="2.85546875" style="119" customWidth="1"/>
    <col min="264" max="264" width="1.42578125" style="119" customWidth="1"/>
    <col min="265" max="265" width="10.28515625" style="119" customWidth="1"/>
    <col min="266" max="266" width="2.7109375" style="119" customWidth="1"/>
    <col min="267" max="267" width="10" style="119" bestFit="1" customWidth="1"/>
    <col min="268" max="268" width="1.5703125" style="119" customWidth="1"/>
    <col min="269" max="512" width="11.42578125" style="119"/>
    <col min="513" max="514" width="12" style="119" customWidth="1"/>
    <col min="515" max="515" width="2.7109375" style="119" customWidth="1"/>
    <col min="516" max="516" width="12.42578125" style="119" customWidth="1"/>
    <col min="517" max="517" width="2.42578125" style="119" customWidth="1"/>
    <col min="518" max="518" width="11" style="119" customWidth="1"/>
    <col min="519" max="519" width="2.85546875" style="119" customWidth="1"/>
    <col min="520" max="520" width="1.42578125" style="119" customWidth="1"/>
    <col min="521" max="521" width="10.28515625" style="119" customWidth="1"/>
    <col min="522" max="522" width="2.7109375" style="119" customWidth="1"/>
    <col min="523" max="523" width="10" style="119" bestFit="1" customWidth="1"/>
    <col min="524" max="524" width="1.5703125" style="119" customWidth="1"/>
    <col min="525" max="768" width="11.42578125" style="119"/>
    <col min="769" max="770" width="12" style="119" customWidth="1"/>
    <col min="771" max="771" width="2.7109375" style="119" customWidth="1"/>
    <col min="772" max="772" width="12.42578125" style="119" customWidth="1"/>
    <col min="773" max="773" width="2.42578125" style="119" customWidth="1"/>
    <col min="774" max="774" width="11" style="119" customWidth="1"/>
    <col min="775" max="775" width="2.85546875" style="119" customWidth="1"/>
    <col min="776" max="776" width="1.42578125" style="119" customWidth="1"/>
    <col min="777" max="777" width="10.28515625" style="119" customWidth="1"/>
    <col min="778" max="778" width="2.7109375" style="119" customWidth="1"/>
    <col min="779" max="779" width="10" style="119" bestFit="1" customWidth="1"/>
    <col min="780" max="780" width="1.5703125" style="119" customWidth="1"/>
    <col min="781" max="1024" width="11.42578125" style="119"/>
    <col min="1025" max="1026" width="12" style="119" customWidth="1"/>
    <col min="1027" max="1027" width="2.7109375" style="119" customWidth="1"/>
    <col min="1028" max="1028" width="12.42578125" style="119" customWidth="1"/>
    <col min="1029" max="1029" width="2.42578125" style="119" customWidth="1"/>
    <col min="1030" max="1030" width="11" style="119" customWidth="1"/>
    <col min="1031" max="1031" width="2.85546875" style="119" customWidth="1"/>
    <col min="1032" max="1032" width="1.42578125" style="119" customWidth="1"/>
    <col min="1033" max="1033" width="10.28515625" style="119" customWidth="1"/>
    <col min="1034" max="1034" width="2.7109375" style="119" customWidth="1"/>
    <col min="1035" max="1035" width="10" style="119" bestFit="1" customWidth="1"/>
    <col min="1036" max="1036" width="1.5703125" style="119" customWidth="1"/>
    <col min="1037" max="1280" width="11.42578125" style="119"/>
    <col min="1281" max="1282" width="12" style="119" customWidth="1"/>
    <col min="1283" max="1283" width="2.7109375" style="119" customWidth="1"/>
    <col min="1284" max="1284" width="12.42578125" style="119" customWidth="1"/>
    <col min="1285" max="1285" width="2.42578125" style="119" customWidth="1"/>
    <col min="1286" max="1286" width="11" style="119" customWidth="1"/>
    <col min="1287" max="1287" width="2.85546875" style="119" customWidth="1"/>
    <col min="1288" max="1288" width="1.42578125" style="119" customWidth="1"/>
    <col min="1289" max="1289" width="10.28515625" style="119" customWidth="1"/>
    <col min="1290" max="1290" width="2.7109375" style="119" customWidth="1"/>
    <col min="1291" max="1291" width="10" style="119" bestFit="1" customWidth="1"/>
    <col min="1292" max="1292" width="1.5703125" style="119" customWidth="1"/>
    <col min="1293" max="1536" width="11.42578125" style="119"/>
    <col min="1537" max="1538" width="12" style="119" customWidth="1"/>
    <col min="1539" max="1539" width="2.7109375" style="119" customWidth="1"/>
    <col min="1540" max="1540" width="12.42578125" style="119" customWidth="1"/>
    <col min="1541" max="1541" width="2.42578125" style="119" customWidth="1"/>
    <col min="1542" max="1542" width="11" style="119" customWidth="1"/>
    <col min="1543" max="1543" width="2.85546875" style="119" customWidth="1"/>
    <col min="1544" max="1544" width="1.42578125" style="119" customWidth="1"/>
    <col min="1545" max="1545" width="10.28515625" style="119" customWidth="1"/>
    <col min="1546" max="1546" width="2.7109375" style="119" customWidth="1"/>
    <col min="1547" max="1547" width="10" style="119" bestFit="1" customWidth="1"/>
    <col min="1548" max="1548" width="1.5703125" style="119" customWidth="1"/>
    <col min="1549" max="1792" width="11.42578125" style="119"/>
    <col min="1793" max="1794" width="12" style="119" customWidth="1"/>
    <col min="1795" max="1795" width="2.7109375" style="119" customWidth="1"/>
    <col min="1796" max="1796" width="12.42578125" style="119" customWidth="1"/>
    <col min="1797" max="1797" width="2.42578125" style="119" customWidth="1"/>
    <col min="1798" max="1798" width="11" style="119" customWidth="1"/>
    <col min="1799" max="1799" width="2.85546875" style="119" customWidth="1"/>
    <col min="1800" max="1800" width="1.42578125" style="119" customWidth="1"/>
    <col min="1801" max="1801" width="10.28515625" style="119" customWidth="1"/>
    <col min="1802" max="1802" width="2.7109375" style="119" customWidth="1"/>
    <col min="1803" max="1803" width="10" style="119" bestFit="1" customWidth="1"/>
    <col min="1804" max="1804" width="1.5703125" style="119" customWidth="1"/>
    <col min="1805" max="2048" width="11.42578125" style="119"/>
    <col min="2049" max="2050" width="12" style="119" customWidth="1"/>
    <col min="2051" max="2051" width="2.7109375" style="119" customWidth="1"/>
    <col min="2052" max="2052" width="12.42578125" style="119" customWidth="1"/>
    <col min="2053" max="2053" width="2.42578125" style="119" customWidth="1"/>
    <col min="2054" max="2054" width="11" style="119" customWidth="1"/>
    <col min="2055" max="2055" width="2.85546875" style="119" customWidth="1"/>
    <col min="2056" max="2056" width="1.42578125" style="119" customWidth="1"/>
    <col min="2057" max="2057" width="10.28515625" style="119" customWidth="1"/>
    <col min="2058" max="2058" width="2.7109375" style="119" customWidth="1"/>
    <col min="2059" max="2059" width="10" style="119" bestFit="1" customWidth="1"/>
    <col min="2060" max="2060" width="1.5703125" style="119" customWidth="1"/>
    <col min="2061" max="2304" width="11.42578125" style="119"/>
    <col min="2305" max="2306" width="12" style="119" customWidth="1"/>
    <col min="2307" max="2307" width="2.7109375" style="119" customWidth="1"/>
    <col min="2308" max="2308" width="12.42578125" style="119" customWidth="1"/>
    <col min="2309" max="2309" width="2.42578125" style="119" customWidth="1"/>
    <col min="2310" max="2310" width="11" style="119" customWidth="1"/>
    <col min="2311" max="2311" width="2.85546875" style="119" customWidth="1"/>
    <col min="2312" max="2312" width="1.42578125" style="119" customWidth="1"/>
    <col min="2313" max="2313" width="10.28515625" style="119" customWidth="1"/>
    <col min="2314" max="2314" width="2.7109375" style="119" customWidth="1"/>
    <col min="2315" max="2315" width="10" style="119" bestFit="1" customWidth="1"/>
    <col min="2316" max="2316" width="1.5703125" style="119" customWidth="1"/>
    <col min="2317" max="2560" width="11.42578125" style="119"/>
    <col min="2561" max="2562" width="12" style="119" customWidth="1"/>
    <col min="2563" max="2563" width="2.7109375" style="119" customWidth="1"/>
    <col min="2564" max="2564" width="12.42578125" style="119" customWidth="1"/>
    <col min="2565" max="2565" width="2.42578125" style="119" customWidth="1"/>
    <col min="2566" max="2566" width="11" style="119" customWidth="1"/>
    <col min="2567" max="2567" width="2.85546875" style="119" customWidth="1"/>
    <col min="2568" max="2568" width="1.42578125" style="119" customWidth="1"/>
    <col min="2569" max="2569" width="10.28515625" style="119" customWidth="1"/>
    <col min="2570" max="2570" width="2.7109375" style="119" customWidth="1"/>
    <col min="2571" max="2571" width="10" style="119" bestFit="1" customWidth="1"/>
    <col min="2572" max="2572" width="1.5703125" style="119" customWidth="1"/>
    <col min="2573" max="2816" width="11.42578125" style="119"/>
    <col min="2817" max="2818" width="12" style="119" customWidth="1"/>
    <col min="2819" max="2819" width="2.7109375" style="119" customWidth="1"/>
    <col min="2820" max="2820" width="12.42578125" style="119" customWidth="1"/>
    <col min="2821" max="2821" width="2.42578125" style="119" customWidth="1"/>
    <col min="2822" max="2822" width="11" style="119" customWidth="1"/>
    <col min="2823" max="2823" width="2.85546875" style="119" customWidth="1"/>
    <col min="2824" max="2824" width="1.42578125" style="119" customWidth="1"/>
    <col min="2825" max="2825" width="10.28515625" style="119" customWidth="1"/>
    <col min="2826" max="2826" width="2.7109375" style="119" customWidth="1"/>
    <col min="2827" max="2827" width="10" style="119" bestFit="1" customWidth="1"/>
    <col min="2828" max="2828" width="1.5703125" style="119" customWidth="1"/>
    <col min="2829" max="3072" width="11.42578125" style="119"/>
    <col min="3073" max="3074" width="12" style="119" customWidth="1"/>
    <col min="3075" max="3075" width="2.7109375" style="119" customWidth="1"/>
    <col min="3076" max="3076" width="12.42578125" style="119" customWidth="1"/>
    <col min="3077" max="3077" width="2.42578125" style="119" customWidth="1"/>
    <col min="3078" max="3078" width="11" style="119" customWidth="1"/>
    <col min="3079" max="3079" width="2.85546875" style="119" customWidth="1"/>
    <col min="3080" max="3080" width="1.42578125" style="119" customWidth="1"/>
    <col min="3081" max="3081" width="10.28515625" style="119" customWidth="1"/>
    <col min="3082" max="3082" width="2.7109375" style="119" customWidth="1"/>
    <col min="3083" max="3083" width="10" style="119" bestFit="1" customWidth="1"/>
    <col min="3084" max="3084" width="1.5703125" style="119" customWidth="1"/>
    <col min="3085" max="3328" width="11.42578125" style="119"/>
    <col min="3329" max="3330" width="12" style="119" customWidth="1"/>
    <col min="3331" max="3331" width="2.7109375" style="119" customWidth="1"/>
    <col min="3332" max="3332" width="12.42578125" style="119" customWidth="1"/>
    <col min="3333" max="3333" width="2.42578125" style="119" customWidth="1"/>
    <col min="3334" max="3334" width="11" style="119" customWidth="1"/>
    <col min="3335" max="3335" width="2.85546875" style="119" customWidth="1"/>
    <col min="3336" max="3336" width="1.42578125" style="119" customWidth="1"/>
    <col min="3337" max="3337" width="10.28515625" style="119" customWidth="1"/>
    <col min="3338" max="3338" width="2.7109375" style="119" customWidth="1"/>
    <col min="3339" max="3339" width="10" style="119" bestFit="1" customWidth="1"/>
    <col min="3340" max="3340" width="1.5703125" style="119" customWidth="1"/>
    <col min="3341" max="3584" width="11.42578125" style="119"/>
    <col min="3585" max="3586" width="12" style="119" customWidth="1"/>
    <col min="3587" max="3587" width="2.7109375" style="119" customWidth="1"/>
    <col min="3588" max="3588" width="12.42578125" style="119" customWidth="1"/>
    <col min="3589" max="3589" width="2.42578125" style="119" customWidth="1"/>
    <col min="3590" max="3590" width="11" style="119" customWidth="1"/>
    <col min="3591" max="3591" width="2.85546875" style="119" customWidth="1"/>
    <col min="3592" max="3592" width="1.42578125" style="119" customWidth="1"/>
    <col min="3593" max="3593" width="10.28515625" style="119" customWidth="1"/>
    <col min="3594" max="3594" width="2.7109375" style="119" customWidth="1"/>
    <col min="3595" max="3595" width="10" style="119" bestFit="1" customWidth="1"/>
    <col min="3596" max="3596" width="1.5703125" style="119" customWidth="1"/>
    <col min="3597" max="3840" width="11.42578125" style="119"/>
    <col min="3841" max="3842" width="12" style="119" customWidth="1"/>
    <col min="3843" max="3843" width="2.7109375" style="119" customWidth="1"/>
    <col min="3844" max="3844" width="12.42578125" style="119" customWidth="1"/>
    <col min="3845" max="3845" width="2.42578125" style="119" customWidth="1"/>
    <col min="3846" max="3846" width="11" style="119" customWidth="1"/>
    <col min="3847" max="3847" width="2.85546875" style="119" customWidth="1"/>
    <col min="3848" max="3848" width="1.42578125" style="119" customWidth="1"/>
    <col min="3849" max="3849" width="10.28515625" style="119" customWidth="1"/>
    <col min="3850" max="3850" width="2.7109375" style="119" customWidth="1"/>
    <col min="3851" max="3851" width="10" style="119" bestFit="1" customWidth="1"/>
    <col min="3852" max="3852" width="1.5703125" style="119" customWidth="1"/>
    <col min="3853" max="4096" width="11.42578125" style="119"/>
    <col min="4097" max="4098" width="12" style="119" customWidth="1"/>
    <col min="4099" max="4099" width="2.7109375" style="119" customWidth="1"/>
    <col min="4100" max="4100" width="12.42578125" style="119" customWidth="1"/>
    <col min="4101" max="4101" width="2.42578125" style="119" customWidth="1"/>
    <col min="4102" max="4102" width="11" style="119" customWidth="1"/>
    <col min="4103" max="4103" width="2.85546875" style="119" customWidth="1"/>
    <col min="4104" max="4104" width="1.42578125" style="119" customWidth="1"/>
    <col min="4105" max="4105" width="10.28515625" style="119" customWidth="1"/>
    <col min="4106" max="4106" width="2.7109375" style="119" customWidth="1"/>
    <col min="4107" max="4107" width="10" style="119" bestFit="1" customWidth="1"/>
    <col min="4108" max="4108" width="1.5703125" style="119" customWidth="1"/>
    <col min="4109" max="4352" width="11.42578125" style="119"/>
    <col min="4353" max="4354" width="12" style="119" customWidth="1"/>
    <col min="4355" max="4355" width="2.7109375" style="119" customWidth="1"/>
    <col min="4356" max="4356" width="12.42578125" style="119" customWidth="1"/>
    <col min="4357" max="4357" width="2.42578125" style="119" customWidth="1"/>
    <col min="4358" max="4358" width="11" style="119" customWidth="1"/>
    <col min="4359" max="4359" width="2.85546875" style="119" customWidth="1"/>
    <col min="4360" max="4360" width="1.42578125" style="119" customWidth="1"/>
    <col min="4361" max="4361" width="10.28515625" style="119" customWidth="1"/>
    <col min="4362" max="4362" width="2.7109375" style="119" customWidth="1"/>
    <col min="4363" max="4363" width="10" style="119" bestFit="1" customWidth="1"/>
    <col min="4364" max="4364" width="1.5703125" style="119" customWidth="1"/>
    <col min="4365" max="4608" width="11.42578125" style="119"/>
    <col min="4609" max="4610" width="12" style="119" customWidth="1"/>
    <col min="4611" max="4611" width="2.7109375" style="119" customWidth="1"/>
    <col min="4612" max="4612" width="12.42578125" style="119" customWidth="1"/>
    <col min="4613" max="4613" width="2.42578125" style="119" customWidth="1"/>
    <col min="4614" max="4614" width="11" style="119" customWidth="1"/>
    <col min="4615" max="4615" width="2.85546875" style="119" customWidth="1"/>
    <col min="4616" max="4616" width="1.42578125" style="119" customWidth="1"/>
    <col min="4617" max="4617" width="10.28515625" style="119" customWidth="1"/>
    <col min="4618" max="4618" width="2.7109375" style="119" customWidth="1"/>
    <col min="4619" max="4619" width="10" style="119" bestFit="1" customWidth="1"/>
    <col min="4620" max="4620" width="1.5703125" style="119" customWidth="1"/>
    <col min="4621" max="4864" width="11.42578125" style="119"/>
    <col min="4865" max="4866" width="12" style="119" customWidth="1"/>
    <col min="4867" max="4867" width="2.7109375" style="119" customWidth="1"/>
    <col min="4868" max="4868" width="12.42578125" style="119" customWidth="1"/>
    <col min="4869" max="4869" width="2.42578125" style="119" customWidth="1"/>
    <col min="4870" max="4870" width="11" style="119" customWidth="1"/>
    <col min="4871" max="4871" width="2.85546875" style="119" customWidth="1"/>
    <col min="4872" max="4872" width="1.42578125" style="119" customWidth="1"/>
    <col min="4873" max="4873" width="10.28515625" style="119" customWidth="1"/>
    <col min="4874" max="4874" width="2.7109375" style="119" customWidth="1"/>
    <col min="4875" max="4875" width="10" style="119" bestFit="1" customWidth="1"/>
    <col min="4876" max="4876" width="1.5703125" style="119" customWidth="1"/>
    <col min="4877" max="5120" width="11.42578125" style="119"/>
    <col min="5121" max="5122" width="12" style="119" customWidth="1"/>
    <col min="5123" max="5123" width="2.7109375" style="119" customWidth="1"/>
    <col min="5124" max="5124" width="12.42578125" style="119" customWidth="1"/>
    <col min="5125" max="5125" width="2.42578125" style="119" customWidth="1"/>
    <col min="5126" max="5126" width="11" style="119" customWidth="1"/>
    <col min="5127" max="5127" width="2.85546875" style="119" customWidth="1"/>
    <col min="5128" max="5128" width="1.42578125" style="119" customWidth="1"/>
    <col min="5129" max="5129" width="10.28515625" style="119" customWidth="1"/>
    <col min="5130" max="5130" width="2.7109375" style="119" customWidth="1"/>
    <col min="5131" max="5131" width="10" style="119" bestFit="1" customWidth="1"/>
    <col min="5132" max="5132" width="1.5703125" style="119" customWidth="1"/>
    <col min="5133" max="5376" width="11.42578125" style="119"/>
    <col min="5377" max="5378" width="12" style="119" customWidth="1"/>
    <col min="5379" max="5379" width="2.7109375" style="119" customWidth="1"/>
    <col min="5380" max="5380" width="12.42578125" style="119" customWidth="1"/>
    <col min="5381" max="5381" width="2.42578125" style="119" customWidth="1"/>
    <col min="5382" max="5382" width="11" style="119" customWidth="1"/>
    <col min="5383" max="5383" width="2.85546875" style="119" customWidth="1"/>
    <col min="5384" max="5384" width="1.42578125" style="119" customWidth="1"/>
    <col min="5385" max="5385" width="10.28515625" style="119" customWidth="1"/>
    <col min="5386" max="5386" width="2.7109375" style="119" customWidth="1"/>
    <col min="5387" max="5387" width="10" style="119" bestFit="1" customWidth="1"/>
    <col min="5388" max="5388" width="1.5703125" style="119" customWidth="1"/>
    <col min="5389" max="5632" width="11.42578125" style="119"/>
    <col min="5633" max="5634" width="12" style="119" customWidth="1"/>
    <col min="5635" max="5635" width="2.7109375" style="119" customWidth="1"/>
    <col min="5636" max="5636" width="12.42578125" style="119" customWidth="1"/>
    <col min="5637" max="5637" width="2.42578125" style="119" customWidth="1"/>
    <col min="5638" max="5638" width="11" style="119" customWidth="1"/>
    <col min="5639" max="5639" width="2.85546875" style="119" customWidth="1"/>
    <col min="5640" max="5640" width="1.42578125" style="119" customWidth="1"/>
    <col min="5641" max="5641" width="10.28515625" style="119" customWidth="1"/>
    <col min="5642" max="5642" width="2.7109375" style="119" customWidth="1"/>
    <col min="5643" max="5643" width="10" style="119" bestFit="1" customWidth="1"/>
    <col min="5644" max="5644" width="1.5703125" style="119" customWidth="1"/>
    <col min="5645" max="5888" width="11.42578125" style="119"/>
    <col min="5889" max="5890" width="12" style="119" customWidth="1"/>
    <col min="5891" max="5891" width="2.7109375" style="119" customWidth="1"/>
    <col min="5892" max="5892" width="12.42578125" style="119" customWidth="1"/>
    <col min="5893" max="5893" width="2.42578125" style="119" customWidth="1"/>
    <col min="5894" max="5894" width="11" style="119" customWidth="1"/>
    <col min="5895" max="5895" width="2.85546875" style="119" customWidth="1"/>
    <col min="5896" max="5896" width="1.42578125" style="119" customWidth="1"/>
    <col min="5897" max="5897" width="10.28515625" style="119" customWidth="1"/>
    <col min="5898" max="5898" width="2.7109375" style="119" customWidth="1"/>
    <col min="5899" max="5899" width="10" style="119" bestFit="1" customWidth="1"/>
    <col min="5900" max="5900" width="1.5703125" style="119" customWidth="1"/>
    <col min="5901" max="6144" width="11.42578125" style="119"/>
    <col min="6145" max="6146" width="12" style="119" customWidth="1"/>
    <col min="6147" max="6147" width="2.7109375" style="119" customWidth="1"/>
    <col min="6148" max="6148" width="12.42578125" style="119" customWidth="1"/>
    <col min="6149" max="6149" width="2.42578125" style="119" customWidth="1"/>
    <col min="6150" max="6150" width="11" style="119" customWidth="1"/>
    <col min="6151" max="6151" width="2.85546875" style="119" customWidth="1"/>
    <col min="6152" max="6152" width="1.42578125" style="119" customWidth="1"/>
    <col min="6153" max="6153" width="10.28515625" style="119" customWidth="1"/>
    <col min="6154" max="6154" width="2.7109375" style="119" customWidth="1"/>
    <col min="6155" max="6155" width="10" style="119" bestFit="1" customWidth="1"/>
    <col min="6156" max="6156" width="1.5703125" style="119" customWidth="1"/>
    <col min="6157" max="6400" width="11.42578125" style="119"/>
    <col min="6401" max="6402" width="12" style="119" customWidth="1"/>
    <col min="6403" max="6403" width="2.7109375" style="119" customWidth="1"/>
    <col min="6404" max="6404" width="12.42578125" style="119" customWidth="1"/>
    <col min="6405" max="6405" width="2.42578125" style="119" customWidth="1"/>
    <col min="6406" max="6406" width="11" style="119" customWidth="1"/>
    <col min="6407" max="6407" width="2.85546875" style="119" customWidth="1"/>
    <col min="6408" max="6408" width="1.42578125" style="119" customWidth="1"/>
    <col min="6409" max="6409" width="10.28515625" style="119" customWidth="1"/>
    <col min="6410" max="6410" width="2.7109375" style="119" customWidth="1"/>
    <col min="6411" max="6411" width="10" style="119" bestFit="1" customWidth="1"/>
    <col min="6412" max="6412" width="1.5703125" style="119" customWidth="1"/>
    <col min="6413" max="6656" width="11.42578125" style="119"/>
    <col min="6657" max="6658" width="12" style="119" customWidth="1"/>
    <col min="6659" max="6659" width="2.7109375" style="119" customWidth="1"/>
    <col min="6660" max="6660" width="12.42578125" style="119" customWidth="1"/>
    <col min="6661" max="6661" width="2.42578125" style="119" customWidth="1"/>
    <col min="6662" max="6662" width="11" style="119" customWidth="1"/>
    <col min="6663" max="6663" width="2.85546875" style="119" customWidth="1"/>
    <col min="6664" max="6664" width="1.42578125" style="119" customWidth="1"/>
    <col min="6665" max="6665" width="10.28515625" style="119" customWidth="1"/>
    <col min="6666" max="6666" width="2.7109375" style="119" customWidth="1"/>
    <col min="6667" max="6667" width="10" style="119" bestFit="1" customWidth="1"/>
    <col min="6668" max="6668" width="1.5703125" style="119" customWidth="1"/>
    <col min="6669" max="6912" width="11.42578125" style="119"/>
    <col min="6913" max="6914" width="12" style="119" customWidth="1"/>
    <col min="6915" max="6915" width="2.7109375" style="119" customWidth="1"/>
    <col min="6916" max="6916" width="12.42578125" style="119" customWidth="1"/>
    <col min="6917" max="6917" width="2.42578125" style="119" customWidth="1"/>
    <col min="6918" max="6918" width="11" style="119" customWidth="1"/>
    <col min="6919" max="6919" width="2.85546875" style="119" customWidth="1"/>
    <col min="6920" max="6920" width="1.42578125" style="119" customWidth="1"/>
    <col min="6921" max="6921" width="10.28515625" style="119" customWidth="1"/>
    <col min="6922" max="6922" width="2.7109375" style="119" customWidth="1"/>
    <col min="6923" max="6923" width="10" style="119" bestFit="1" customWidth="1"/>
    <col min="6924" max="6924" width="1.5703125" style="119" customWidth="1"/>
    <col min="6925" max="7168" width="11.42578125" style="119"/>
    <col min="7169" max="7170" width="12" style="119" customWidth="1"/>
    <col min="7171" max="7171" width="2.7109375" style="119" customWidth="1"/>
    <col min="7172" max="7172" width="12.42578125" style="119" customWidth="1"/>
    <col min="7173" max="7173" width="2.42578125" style="119" customWidth="1"/>
    <col min="7174" max="7174" width="11" style="119" customWidth="1"/>
    <col min="7175" max="7175" width="2.85546875" style="119" customWidth="1"/>
    <col min="7176" max="7176" width="1.42578125" style="119" customWidth="1"/>
    <col min="7177" max="7177" width="10.28515625" style="119" customWidth="1"/>
    <col min="7178" max="7178" width="2.7109375" style="119" customWidth="1"/>
    <col min="7179" max="7179" width="10" style="119" bestFit="1" customWidth="1"/>
    <col min="7180" max="7180" width="1.5703125" style="119" customWidth="1"/>
    <col min="7181" max="7424" width="11.42578125" style="119"/>
    <col min="7425" max="7426" width="12" style="119" customWidth="1"/>
    <col min="7427" max="7427" width="2.7109375" style="119" customWidth="1"/>
    <col min="7428" max="7428" width="12.42578125" style="119" customWidth="1"/>
    <col min="7429" max="7429" width="2.42578125" style="119" customWidth="1"/>
    <col min="7430" max="7430" width="11" style="119" customWidth="1"/>
    <col min="7431" max="7431" width="2.85546875" style="119" customWidth="1"/>
    <col min="7432" max="7432" width="1.42578125" style="119" customWidth="1"/>
    <col min="7433" max="7433" width="10.28515625" style="119" customWidth="1"/>
    <col min="7434" max="7434" width="2.7109375" style="119" customWidth="1"/>
    <col min="7435" max="7435" width="10" style="119" bestFit="1" customWidth="1"/>
    <col min="7436" max="7436" width="1.5703125" style="119" customWidth="1"/>
    <col min="7437" max="7680" width="11.42578125" style="119"/>
    <col min="7681" max="7682" width="12" style="119" customWidth="1"/>
    <col min="7683" max="7683" width="2.7109375" style="119" customWidth="1"/>
    <col min="7684" max="7684" width="12.42578125" style="119" customWidth="1"/>
    <col min="7685" max="7685" width="2.42578125" style="119" customWidth="1"/>
    <col min="7686" max="7686" width="11" style="119" customWidth="1"/>
    <col min="7687" max="7687" width="2.85546875" style="119" customWidth="1"/>
    <col min="7688" max="7688" width="1.42578125" style="119" customWidth="1"/>
    <col min="7689" max="7689" width="10.28515625" style="119" customWidth="1"/>
    <col min="7690" max="7690" width="2.7109375" style="119" customWidth="1"/>
    <col min="7691" max="7691" width="10" style="119" bestFit="1" customWidth="1"/>
    <col min="7692" max="7692" width="1.5703125" style="119" customWidth="1"/>
    <col min="7693" max="7936" width="11.42578125" style="119"/>
    <col min="7937" max="7938" width="12" style="119" customWidth="1"/>
    <col min="7939" max="7939" width="2.7109375" style="119" customWidth="1"/>
    <col min="7940" max="7940" width="12.42578125" style="119" customWidth="1"/>
    <col min="7941" max="7941" width="2.42578125" style="119" customWidth="1"/>
    <col min="7942" max="7942" width="11" style="119" customWidth="1"/>
    <col min="7943" max="7943" width="2.85546875" style="119" customWidth="1"/>
    <col min="7944" max="7944" width="1.42578125" style="119" customWidth="1"/>
    <col min="7945" max="7945" width="10.28515625" style="119" customWidth="1"/>
    <col min="7946" max="7946" width="2.7109375" style="119" customWidth="1"/>
    <col min="7947" max="7947" width="10" style="119" bestFit="1" customWidth="1"/>
    <col min="7948" max="7948" width="1.5703125" style="119" customWidth="1"/>
    <col min="7949" max="8192" width="11.42578125" style="119"/>
    <col min="8193" max="8194" width="12" style="119" customWidth="1"/>
    <col min="8195" max="8195" width="2.7109375" style="119" customWidth="1"/>
    <col min="8196" max="8196" width="12.42578125" style="119" customWidth="1"/>
    <col min="8197" max="8197" width="2.42578125" style="119" customWidth="1"/>
    <col min="8198" max="8198" width="11" style="119" customWidth="1"/>
    <col min="8199" max="8199" width="2.85546875" style="119" customWidth="1"/>
    <col min="8200" max="8200" width="1.42578125" style="119" customWidth="1"/>
    <col min="8201" max="8201" width="10.28515625" style="119" customWidth="1"/>
    <col min="8202" max="8202" width="2.7109375" style="119" customWidth="1"/>
    <col min="8203" max="8203" width="10" style="119" bestFit="1" customWidth="1"/>
    <col min="8204" max="8204" width="1.5703125" style="119" customWidth="1"/>
    <col min="8205" max="8448" width="11.42578125" style="119"/>
    <col min="8449" max="8450" width="12" style="119" customWidth="1"/>
    <col min="8451" max="8451" width="2.7109375" style="119" customWidth="1"/>
    <col min="8452" max="8452" width="12.42578125" style="119" customWidth="1"/>
    <col min="8453" max="8453" width="2.42578125" style="119" customWidth="1"/>
    <col min="8454" max="8454" width="11" style="119" customWidth="1"/>
    <col min="8455" max="8455" width="2.85546875" style="119" customWidth="1"/>
    <col min="8456" max="8456" width="1.42578125" style="119" customWidth="1"/>
    <col min="8457" max="8457" width="10.28515625" style="119" customWidth="1"/>
    <col min="8458" max="8458" width="2.7109375" style="119" customWidth="1"/>
    <col min="8459" max="8459" width="10" style="119" bestFit="1" customWidth="1"/>
    <col min="8460" max="8460" width="1.5703125" style="119" customWidth="1"/>
    <col min="8461" max="8704" width="11.42578125" style="119"/>
    <col min="8705" max="8706" width="12" style="119" customWidth="1"/>
    <col min="8707" max="8707" width="2.7109375" style="119" customWidth="1"/>
    <col min="8708" max="8708" width="12.42578125" style="119" customWidth="1"/>
    <col min="8709" max="8709" width="2.42578125" style="119" customWidth="1"/>
    <col min="8710" max="8710" width="11" style="119" customWidth="1"/>
    <col min="8711" max="8711" width="2.85546875" style="119" customWidth="1"/>
    <col min="8712" max="8712" width="1.42578125" style="119" customWidth="1"/>
    <col min="8713" max="8713" width="10.28515625" style="119" customWidth="1"/>
    <col min="8714" max="8714" width="2.7109375" style="119" customWidth="1"/>
    <col min="8715" max="8715" width="10" style="119" bestFit="1" customWidth="1"/>
    <col min="8716" max="8716" width="1.5703125" style="119" customWidth="1"/>
    <col min="8717" max="8960" width="11.42578125" style="119"/>
    <col min="8961" max="8962" width="12" style="119" customWidth="1"/>
    <col min="8963" max="8963" width="2.7109375" style="119" customWidth="1"/>
    <col min="8964" max="8964" width="12.42578125" style="119" customWidth="1"/>
    <col min="8965" max="8965" width="2.42578125" style="119" customWidth="1"/>
    <col min="8966" max="8966" width="11" style="119" customWidth="1"/>
    <col min="8967" max="8967" width="2.85546875" style="119" customWidth="1"/>
    <col min="8968" max="8968" width="1.42578125" style="119" customWidth="1"/>
    <col min="8969" max="8969" width="10.28515625" style="119" customWidth="1"/>
    <col min="8970" max="8970" width="2.7109375" style="119" customWidth="1"/>
    <col min="8971" max="8971" width="10" style="119" bestFit="1" customWidth="1"/>
    <col min="8972" max="8972" width="1.5703125" style="119" customWidth="1"/>
    <col min="8973" max="9216" width="11.42578125" style="119"/>
    <col min="9217" max="9218" width="12" style="119" customWidth="1"/>
    <col min="9219" max="9219" width="2.7109375" style="119" customWidth="1"/>
    <col min="9220" max="9220" width="12.42578125" style="119" customWidth="1"/>
    <col min="9221" max="9221" width="2.42578125" style="119" customWidth="1"/>
    <col min="9222" max="9222" width="11" style="119" customWidth="1"/>
    <col min="9223" max="9223" width="2.85546875" style="119" customWidth="1"/>
    <col min="9224" max="9224" width="1.42578125" style="119" customWidth="1"/>
    <col min="9225" max="9225" width="10.28515625" style="119" customWidth="1"/>
    <col min="9226" max="9226" width="2.7109375" style="119" customWidth="1"/>
    <col min="9227" max="9227" width="10" style="119" bestFit="1" customWidth="1"/>
    <col min="9228" max="9228" width="1.5703125" style="119" customWidth="1"/>
    <col min="9229" max="9472" width="11.42578125" style="119"/>
    <col min="9473" max="9474" width="12" style="119" customWidth="1"/>
    <col min="9475" max="9475" width="2.7109375" style="119" customWidth="1"/>
    <col min="9476" max="9476" width="12.42578125" style="119" customWidth="1"/>
    <col min="9477" max="9477" width="2.42578125" style="119" customWidth="1"/>
    <col min="9478" max="9478" width="11" style="119" customWidth="1"/>
    <col min="9479" max="9479" width="2.85546875" style="119" customWidth="1"/>
    <col min="9480" max="9480" width="1.42578125" style="119" customWidth="1"/>
    <col min="9481" max="9481" width="10.28515625" style="119" customWidth="1"/>
    <col min="9482" max="9482" width="2.7109375" style="119" customWidth="1"/>
    <col min="9483" max="9483" width="10" style="119" bestFit="1" customWidth="1"/>
    <col min="9484" max="9484" width="1.5703125" style="119" customWidth="1"/>
    <col min="9485" max="9728" width="11.42578125" style="119"/>
    <col min="9729" max="9730" width="12" style="119" customWidth="1"/>
    <col min="9731" max="9731" width="2.7109375" style="119" customWidth="1"/>
    <col min="9732" max="9732" width="12.42578125" style="119" customWidth="1"/>
    <col min="9733" max="9733" width="2.42578125" style="119" customWidth="1"/>
    <col min="9734" max="9734" width="11" style="119" customWidth="1"/>
    <col min="9735" max="9735" width="2.85546875" style="119" customWidth="1"/>
    <col min="9736" max="9736" width="1.42578125" style="119" customWidth="1"/>
    <col min="9737" max="9737" width="10.28515625" style="119" customWidth="1"/>
    <col min="9738" max="9738" width="2.7109375" style="119" customWidth="1"/>
    <col min="9739" max="9739" width="10" style="119" bestFit="1" customWidth="1"/>
    <col min="9740" max="9740" width="1.5703125" style="119" customWidth="1"/>
    <col min="9741" max="9984" width="11.42578125" style="119"/>
    <col min="9985" max="9986" width="12" style="119" customWidth="1"/>
    <col min="9987" max="9987" width="2.7109375" style="119" customWidth="1"/>
    <col min="9988" max="9988" width="12.42578125" style="119" customWidth="1"/>
    <col min="9989" max="9989" width="2.42578125" style="119" customWidth="1"/>
    <col min="9990" max="9990" width="11" style="119" customWidth="1"/>
    <col min="9991" max="9991" width="2.85546875" style="119" customWidth="1"/>
    <col min="9992" max="9992" width="1.42578125" style="119" customWidth="1"/>
    <col min="9993" max="9993" width="10.28515625" style="119" customWidth="1"/>
    <col min="9994" max="9994" width="2.7109375" style="119" customWidth="1"/>
    <col min="9995" max="9995" width="10" style="119" bestFit="1" customWidth="1"/>
    <col min="9996" max="9996" width="1.5703125" style="119" customWidth="1"/>
    <col min="9997" max="10240" width="11.42578125" style="119"/>
    <col min="10241" max="10242" width="12" style="119" customWidth="1"/>
    <col min="10243" max="10243" width="2.7109375" style="119" customWidth="1"/>
    <col min="10244" max="10244" width="12.42578125" style="119" customWidth="1"/>
    <col min="10245" max="10245" width="2.42578125" style="119" customWidth="1"/>
    <col min="10246" max="10246" width="11" style="119" customWidth="1"/>
    <col min="10247" max="10247" width="2.85546875" style="119" customWidth="1"/>
    <col min="10248" max="10248" width="1.42578125" style="119" customWidth="1"/>
    <col min="10249" max="10249" width="10.28515625" style="119" customWidth="1"/>
    <col min="10250" max="10250" width="2.7109375" style="119" customWidth="1"/>
    <col min="10251" max="10251" width="10" style="119" bestFit="1" customWidth="1"/>
    <col min="10252" max="10252" width="1.5703125" style="119" customWidth="1"/>
    <col min="10253" max="10496" width="11.42578125" style="119"/>
    <col min="10497" max="10498" width="12" style="119" customWidth="1"/>
    <col min="10499" max="10499" width="2.7109375" style="119" customWidth="1"/>
    <col min="10500" max="10500" width="12.42578125" style="119" customWidth="1"/>
    <col min="10501" max="10501" width="2.42578125" style="119" customWidth="1"/>
    <col min="10502" max="10502" width="11" style="119" customWidth="1"/>
    <col min="10503" max="10503" width="2.85546875" style="119" customWidth="1"/>
    <col min="10504" max="10504" width="1.42578125" style="119" customWidth="1"/>
    <col min="10505" max="10505" width="10.28515625" style="119" customWidth="1"/>
    <col min="10506" max="10506" width="2.7109375" style="119" customWidth="1"/>
    <col min="10507" max="10507" width="10" style="119" bestFit="1" customWidth="1"/>
    <col min="10508" max="10508" width="1.5703125" style="119" customWidth="1"/>
    <col min="10509" max="10752" width="11.42578125" style="119"/>
    <col min="10753" max="10754" width="12" style="119" customWidth="1"/>
    <col min="10755" max="10755" width="2.7109375" style="119" customWidth="1"/>
    <col min="10756" max="10756" width="12.42578125" style="119" customWidth="1"/>
    <col min="10757" max="10757" width="2.42578125" style="119" customWidth="1"/>
    <col min="10758" max="10758" width="11" style="119" customWidth="1"/>
    <col min="10759" max="10759" width="2.85546875" style="119" customWidth="1"/>
    <col min="10760" max="10760" width="1.42578125" style="119" customWidth="1"/>
    <col min="10761" max="10761" width="10.28515625" style="119" customWidth="1"/>
    <col min="10762" max="10762" width="2.7109375" style="119" customWidth="1"/>
    <col min="10763" max="10763" width="10" style="119" bestFit="1" customWidth="1"/>
    <col min="10764" max="10764" width="1.5703125" style="119" customWidth="1"/>
    <col min="10765" max="11008" width="11.42578125" style="119"/>
    <col min="11009" max="11010" width="12" style="119" customWidth="1"/>
    <col min="11011" max="11011" width="2.7109375" style="119" customWidth="1"/>
    <col min="11012" max="11012" width="12.42578125" style="119" customWidth="1"/>
    <col min="11013" max="11013" width="2.42578125" style="119" customWidth="1"/>
    <col min="11014" max="11014" width="11" style="119" customWidth="1"/>
    <col min="11015" max="11015" width="2.85546875" style="119" customWidth="1"/>
    <col min="11016" max="11016" width="1.42578125" style="119" customWidth="1"/>
    <col min="11017" max="11017" width="10.28515625" style="119" customWidth="1"/>
    <col min="11018" max="11018" width="2.7109375" style="119" customWidth="1"/>
    <col min="11019" max="11019" width="10" style="119" bestFit="1" customWidth="1"/>
    <col min="11020" max="11020" width="1.5703125" style="119" customWidth="1"/>
    <col min="11021" max="11264" width="11.42578125" style="119"/>
    <col min="11265" max="11266" width="12" style="119" customWidth="1"/>
    <col min="11267" max="11267" width="2.7109375" style="119" customWidth="1"/>
    <col min="11268" max="11268" width="12.42578125" style="119" customWidth="1"/>
    <col min="11269" max="11269" width="2.42578125" style="119" customWidth="1"/>
    <col min="11270" max="11270" width="11" style="119" customWidth="1"/>
    <col min="11271" max="11271" width="2.85546875" style="119" customWidth="1"/>
    <col min="11272" max="11272" width="1.42578125" style="119" customWidth="1"/>
    <col min="11273" max="11273" width="10.28515625" style="119" customWidth="1"/>
    <col min="11274" max="11274" width="2.7109375" style="119" customWidth="1"/>
    <col min="11275" max="11275" width="10" style="119" bestFit="1" customWidth="1"/>
    <col min="11276" max="11276" width="1.5703125" style="119" customWidth="1"/>
    <col min="11277" max="11520" width="11.42578125" style="119"/>
    <col min="11521" max="11522" width="12" style="119" customWidth="1"/>
    <col min="11523" max="11523" width="2.7109375" style="119" customWidth="1"/>
    <col min="11524" max="11524" width="12.42578125" style="119" customWidth="1"/>
    <col min="11525" max="11525" width="2.42578125" style="119" customWidth="1"/>
    <col min="11526" max="11526" width="11" style="119" customWidth="1"/>
    <col min="11527" max="11527" width="2.85546875" style="119" customWidth="1"/>
    <col min="11528" max="11528" width="1.42578125" style="119" customWidth="1"/>
    <col min="11529" max="11529" width="10.28515625" style="119" customWidth="1"/>
    <col min="11530" max="11530" width="2.7109375" style="119" customWidth="1"/>
    <col min="11531" max="11531" width="10" style="119" bestFit="1" customWidth="1"/>
    <col min="11532" max="11532" width="1.5703125" style="119" customWidth="1"/>
    <col min="11533" max="11776" width="11.42578125" style="119"/>
    <col min="11777" max="11778" width="12" style="119" customWidth="1"/>
    <col min="11779" max="11779" width="2.7109375" style="119" customWidth="1"/>
    <col min="11780" max="11780" width="12.42578125" style="119" customWidth="1"/>
    <col min="11781" max="11781" width="2.42578125" style="119" customWidth="1"/>
    <col min="11782" max="11782" width="11" style="119" customWidth="1"/>
    <col min="11783" max="11783" width="2.85546875" style="119" customWidth="1"/>
    <col min="11784" max="11784" width="1.42578125" style="119" customWidth="1"/>
    <col min="11785" max="11785" width="10.28515625" style="119" customWidth="1"/>
    <col min="11786" max="11786" width="2.7109375" style="119" customWidth="1"/>
    <col min="11787" max="11787" width="10" style="119" bestFit="1" customWidth="1"/>
    <col min="11788" max="11788" width="1.5703125" style="119" customWidth="1"/>
    <col min="11789" max="12032" width="11.42578125" style="119"/>
    <col min="12033" max="12034" width="12" style="119" customWidth="1"/>
    <col min="12035" max="12035" width="2.7109375" style="119" customWidth="1"/>
    <col min="12036" max="12036" width="12.42578125" style="119" customWidth="1"/>
    <col min="12037" max="12037" width="2.42578125" style="119" customWidth="1"/>
    <col min="12038" max="12038" width="11" style="119" customWidth="1"/>
    <col min="12039" max="12039" width="2.85546875" style="119" customWidth="1"/>
    <col min="12040" max="12040" width="1.42578125" style="119" customWidth="1"/>
    <col min="12041" max="12041" width="10.28515625" style="119" customWidth="1"/>
    <col min="12042" max="12042" width="2.7109375" style="119" customWidth="1"/>
    <col min="12043" max="12043" width="10" style="119" bestFit="1" customWidth="1"/>
    <col min="12044" max="12044" width="1.5703125" style="119" customWidth="1"/>
    <col min="12045" max="12288" width="11.42578125" style="119"/>
    <col min="12289" max="12290" width="12" style="119" customWidth="1"/>
    <col min="12291" max="12291" width="2.7109375" style="119" customWidth="1"/>
    <col min="12292" max="12292" width="12.42578125" style="119" customWidth="1"/>
    <col min="12293" max="12293" width="2.42578125" style="119" customWidth="1"/>
    <col min="12294" max="12294" width="11" style="119" customWidth="1"/>
    <col min="12295" max="12295" width="2.85546875" style="119" customWidth="1"/>
    <col min="12296" max="12296" width="1.42578125" style="119" customWidth="1"/>
    <col min="12297" max="12297" width="10.28515625" style="119" customWidth="1"/>
    <col min="12298" max="12298" width="2.7109375" style="119" customWidth="1"/>
    <col min="12299" max="12299" width="10" style="119" bestFit="1" customWidth="1"/>
    <col min="12300" max="12300" width="1.5703125" style="119" customWidth="1"/>
    <col min="12301" max="12544" width="11.42578125" style="119"/>
    <col min="12545" max="12546" width="12" style="119" customWidth="1"/>
    <col min="12547" max="12547" width="2.7109375" style="119" customWidth="1"/>
    <col min="12548" max="12548" width="12.42578125" style="119" customWidth="1"/>
    <col min="12549" max="12549" width="2.42578125" style="119" customWidth="1"/>
    <col min="12550" max="12550" width="11" style="119" customWidth="1"/>
    <col min="12551" max="12551" width="2.85546875" style="119" customWidth="1"/>
    <col min="12552" max="12552" width="1.42578125" style="119" customWidth="1"/>
    <col min="12553" max="12553" width="10.28515625" style="119" customWidth="1"/>
    <col min="12554" max="12554" width="2.7109375" style="119" customWidth="1"/>
    <col min="12555" max="12555" width="10" style="119" bestFit="1" customWidth="1"/>
    <col min="12556" max="12556" width="1.5703125" style="119" customWidth="1"/>
    <col min="12557" max="12800" width="11.42578125" style="119"/>
    <col min="12801" max="12802" width="12" style="119" customWidth="1"/>
    <col min="12803" max="12803" width="2.7109375" style="119" customWidth="1"/>
    <col min="12804" max="12804" width="12.42578125" style="119" customWidth="1"/>
    <col min="12805" max="12805" width="2.42578125" style="119" customWidth="1"/>
    <col min="12806" max="12806" width="11" style="119" customWidth="1"/>
    <col min="12807" max="12807" width="2.85546875" style="119" customWidth="1"/>
    <col min="12808" max="12808" width="1.42578125" style="119" customWidth="1"/>
    <col min="12809" max="12809" width="10.28515625" style="119" customWidth="1"/>
    <col min="12810" max="12810" width="2.7109375" style="119" customWidth="1"/>
    <col min="12811" max="12811" width="10" style="119" bestFit="1" customWidth="1"/>
    <col min="12812" max="12812" width="1.5703125" style="119" customWidth="1"/>
    <col min="12813" max="13056" width="11.42578125" style="119"/>
    <col min="13057" max="13058" width="12" style="119" customWidth="1"/>
    <col min="13059" max="13059" width="2.7109375" style="119" customWidth="1"/>
    <col min="13060" max="13060" width="12.42578125" style="119" customWidth="1"/>
    <col min="13061" max="13061" width="2.42578125" style="119" customWidth="1"/>
    <col min="13062" max="13062" width="11" style="119" customWidth="1"/>
    <col min="13063" max="13063" width="2.85546875" style="119" customWidth="1"/>
    <col min="13064" max="13064" width="1.42578125" style="119" customWidth="1"/>
    <col min="13065" max="13065" width="10.28515625" style="119" customWidth="1"/>
    <col min="13066" max="13066" width="2.7109375" style="119" customWidth="1"/>
    <col min="13067" max="13067" width="10" style="119" bestFit="1" customWidth="1"/>
    <col min="13068" max="13068" width="1.5703125" style="119" customWidth="1"/>
    <col min="13069" max="13312" width="11.42578125" style="119"/>
    <col min="13313" max="13314" width="12" style="119" customWidth="1"/>
    <col min="13315" max="13315" width="2.7109375" style="119" customWidth="1"/>
    <col min="13316" max="13316" width="12.42578125" style="119" customWidth="1"/>
    <col min="13317" max="13317" width="2.42578125" style="119" customWidth="1"/>
    <col min="13318" max="13318" width="11" style="119" customWidth="1"/>
    <col min="13319" max="13319" width="2.85546875" style="119" customWidth="1"/>
    <col min="13320" max="13320" width="1.42578125" style="119" customWidth="1"/>
    <col min="13321" max="13321" width="10.28515625" style="119" customWidth="1"/>
    <col min="13322" max="13322" width="2.7109375" style="119" customWidth="1"/>
    <col min="13323" max="13323" width="10" style="119" bestFit="1" customWidth="1"/>
    <col min="13324" max="13324" width="1.5703125" style="119" customWidth="1"/>
    <col min="13325" max="13568" width="11.42578125" style="119"/>
    <col min="13569" max="13570" width="12" style="119" customWidth="1"/>
    <col min="13571" max="13571" width="2.7109375" style="119" customWidth="1"/>
    <col min="13572" max="13572" width="12.42578125" style="119" customWidth="1"/>
    <col min="13573" max="13573" width="2.42578125" style="119" customWidth="1"/>
    <col min="13574" max="13574" width="11" style="119" customWidth="1"/>
    <col min="13575" max="13575" width="2.85546875" style="119" customWidth="1"/>
    <col min="13576" max="13576" width="1.42578125" style="119" customWidth="1"/>
    <col min="13577" max="13577" width="10.28515625" style="119" customWidth="1"/>
    <col min="13578" max="13578" width="2.7109375" style="119" customWidth="1"/>
    <col min="13579" max="13579" width="10" style="119" bestFit="1" customWidth="1"/>
    <col min="13580" max="13580" width="1.5703125" style="119" customWidth="1"/>
    <col min="13581" max="13824" width="11.42578125" style="119"/>
    <col min="13825" max="13826" width="12" style="119" customWidth="1"/>
    <col min="13827" max="13827" width="2.7109375" style="119" customWidth="1"/>
    <col min="13828" max="13828" width="12.42578125" style="119" customWidth="1"/>
    <col min="13829" max="13829" width="2.42578125" style="119" customWidth="1"/>
    <col min="13830" max="13830" width="11" style="119" customWidth="1"/>
    <col min="13831" max="13831" width="2.85546875" style="119" customWidth="1"/>
    <col min="13832" max="13832" width="1.42578125" style="119" customWidth="1"/>
    <col min="13833" max="13833" width="10.28515625" style="119" customWidth="1"/>
    <col min="13834" max="13834" width="2.7109375" style="119" customWidth="1"/>
    <col min="13835" max="13835" width="10" style="119" bestFit="1" customWidth="1"/>
    <col min="13836" max="13836" width="1.5703125" style="119" customWidth="1"/>
    <col min="13837" max="14080" width="11.42578125" style="119"/>
    <col min="14081" max="14082" width="12" style="119" customWidth="1"/>
    <col min="14083" max="14083" width="2.7109375" style="119" customWidth="1"/>
    <col min="14084" max="14084" width="12.42578125" style="119" customWidth="1"/>
    <col min="14085" max="14085" width="2.42578125" style="119" customWidth="1"/>
    <col min="14086" max="14086" width="11" style="119" customWidth="1"/>
    <col min="14087" max="14087" width="2.85546875" style="119" customWidth="1"/>
    <col min="14088" max="14088" width="1.42578125" style="119" customWidth="1"/>
    <col min="14089" max="14089" width="10.28515625" style="119" customWidth="1"/>
    <col min="14090" max="14090" width="2.7109375" style="119" customWidth="1"/>
    <col min="14091" max="14091" width="10" style="119" bestFit="1" customWidth="1"/>
    <col min="14092" max="14092" width="1.5703125" style="119" customWidth="1"/>
    <col min="14093" max="14336" width="11.42578125" style="119"/>
    <col min="14337" max="14338" width="12" style="119" customWidth="1"/>
    <col min="14339" max="14339" width="2.7109375" style="119" customWidth="1"/>
    <col min="14340" max="14340" width="12.42578125" style="119" customWidth="1"/>
    <col min="14341" max="14341" width="2.42578125" style="119" customWidth="1"/>
    <col min="14342" max="14342" width="11" style="119" customWidth="1"/>
    <col min="14343" max="14343" width="2.85546875" style="119" customWidth="1"/>
    <col min="14344" max="14344" width="1.42578125" style="119" customWidth="1"/>
    <col min="14345" max="14345" width="10.28515625" style="119" customWidth="1"/>
    <col min="14346" max="14346" width="2.7109375" style="119" customWidth="1"/>
    <col min="14347" max="14347" width="10" style="119" bestFit="1" customWidth="1"/>
    <col min="14348" max="14348" width="1.5703125" style="119" customWidth="1"/>
    <col min="14349" max="14592" width="11.42578125" style="119"/>
    <col min="14593" max="14594" width="12" style="119" customWidth="1"/>
    <col min="14595" max="14595" width="2.7109375" style="119" customWidth="1"/>
    <col min="14596" max="14596" width="12.42578125" style="119" customWidth="1"/>
    <col min="14597" max="14597" width="2.42578125" style="119" customWidth="1"/>
    <col min="14598" max="14598" width="11" style="119" customWidth="1"/>
    <col min="14599" max="14599" width="2.85546875" style="119" customWidth="1"/>
    <col min="14600" max="14600" width="1.42578125" style="119" customWidth="1"/>
    <col min="14601" max="14601" width="10.28515625" style="119" customWidth="1"/>
    <col min="14602" max="14602" width="2.7109375" style="119" customWidth="1"/>
    <col min="14603" max="14603" width="10" style="119" bestFit="1" customWidth="1"/>
    <col min="14604" max="14604" width="1.5703125" style="119" customWidth="1"/>
    <col min="14605" max="14848" width="11.42578125" style="119"/>
    <col min="14849" max="14850" width="12" style="119" customWidth="1"/>
    <col min="14851" max="14851" width="2.7109375" style="119" customWidth="1"/>
    <col min="14852" max="14852" width="12.42578125" style="119" customWidth="1"/>
    <col min="14853" max="14853" width="2.42578125" style="119" customWidth="1"/>
    <col min="14854" max="14854" width="11" style="119" customWidth="1"/>
    <col min="14855" max="14855" width="2.85546875" style="119" customWidth="1"/>
    <col min="14856" max="14856" width="1.42578125" style="119" customWidth="1"/>
    <col min="14857" max="14857" width="10.28515625" style="119" customWidth="1"/>
    <col min="14858" max="14858" width="2.7109375" style="119" customWidth="1"/>
    <col min="14859" max="14859" width="10" style="119" bestFit="1" customWidth="1"/>
    <col min="14860" max="14860" width="1.5703125" style="119" customWidth="1"/>
    <col min="14861" max="15104" width="11.42578125" style="119"/>
    <col min="15105" max="15106" width="12" style="119" customWidth="1"/>
    <col min="15107" max="15107" width="2.7109375" style="119" customWidth="1"/>
    <col min="15108" max="15108" width="12.42578125" style="119" customWidth="1"/>
    <col min="15109" max="15109" width="2.42578125" style="119" customWidth="1"/>
    <col min="15110" max="15110" width="11" style="119" customWidth="1"/>
    <col min="15111" max="15111" width="2.85546875" style="119" customWidth="1"/>
    <col min="15112" max="15112" width="1.42578125" style="119" customWidth="1"/>
    <col min="15113" max="15113" width="10.28515625" style="119" customWidth="1"/>
    <col min="15114" max="15114" width="2.7109375" style="119" customWidth="1"/>
    <col min="15115" max="15115" width="10" style="119" bestFit="1" customWidth="1"/>
    <col min="15116" max="15116" width="1.5703125" style="119" customWidth="1"/>
    <col min="15117" max="15360" width="11.42578125" style="119"/>
    <col min="15361" max="15362" width="12" style="119" customWidth="1"/>
    <col min="15363" max="15363" width="2.7109375" style="119" customWidth="1"/>
    <col min="15364" max="15364" width="12.42578125" style="119" customWidth="1"/>
    <col min="15365" max="15365" width="2.42578125" style="119" customWidth="1"/>
    <col min="15366" max="15366" width="11" style="119" customWidth="1"/>
    <col min="15367" max="15367" width="2.85546875" style="119" customWidth="1"/>
    <col min="15368" max="15368" width="1.42578125" style="119" customWidth="1"/>
    <col min="15369" max="15369" width="10.28515625" style="119" customWidth="1"/>
    <col min="15370" max="15370" width="2.7109375" style="119" customWidth="1"/>
    <col min="15371" max="15371" width="10" style="119" bestFit="1" customWidth="1"/>
    <col min="15372" max="15372" width="1.5703125" style="119" customWidth="1"/>
    <col min="15373" max="15616" width="11.42578125" style="119"/>
    <col min="15617" max="15618" width="12" style="119" customWidth="1"/>
    <col min="15619" max="15619" width="2.7109375" style="119" customWidth="1"/>
    <col min="15620" max="15620" width="12.42578125" style="119" customWidth="1"/>
    <col min="15621" max="15621" width="2.42578125" style="119" customWidth="1"/>
    <col min="15622" max="15622" width="11" style="119" customWidth="1"/>
    <col min="15623" max="15623" width="2.85546875" style="119" customWidth="1"/>
    <col min="15624" max="15624" width="1.42578125" style="119" customWidth="1"/>
    <col min="15625" max="15625" width="10.28515625" style="119" customWidth="1"/>
    <col min="15626" max="15626" width="2.7109375" style="119" customWidth="1"/>
    <col min="15627" max="15627" width="10" style="119" bestFit="1" customWidth="1"/>
    <col min="15628" max="15628" width="1.5703125" style="119" customWidth="1"/>
    <col min="15629" max="15872" width="11.42578125" style="119"/>
    <col min="15873" max="15874" width="12" style="119" customWidth="1"/>
    <col min="15875" max="15875" width="2.7109375" style="119" customWidth="1"/>
    <col min="15876" max="15876" width="12.42578125" style="119" customWidth="1"/>
    <col min="15877" max="15877" width="2.42578125" style="119" customWidth="1"/>
    <col min="15878" max="15878" width="11" style="119" customWidth="1"/>
    <col min="15879" max="15879" width="2.85546875" style="119" customWidth="1"/>
    <col min="15880" max="15880" width="1.42578125" style="119" customWidth="1"/>
    <col min="15881" max="15881" width="10.28515625" style="119" customWidth="1"/>
    <col min="15882" max="15882" width="2.7109375" style="119" customWidth="1"/>
    <col min="15883" max="15883" width="10" style="119" bestFit="1" customWidth="1"/>
    <col min="15884" max="15884" width="1.5703125" style="119" customWidth="1"/>
    <col min="15885" max="16128" width="11.42578125" style="119"/>
    <col min="16129" max="16130" width="12" style="119" customWidth="1"/>
    <col min="16131" max="16131" width="2.7109375" style="119" customWidth="1"/>
    <col min="16132" max="16132" width="12.42578125" style="119" customWidth="1"/>
    <col min="16133" max="16133" width="2.42578125" style="119" customWidth="1"/>
    <col min="16134" max="16134" width="11" style="119" customWidth="1"/>
    <col min="16135" max="16135" width="2.85546875" style="119" customWidth="1"/>
    <col min="16136" max="16136" width="1.42578125" style="119" customWidth="1"/>
    <col min="16137" max="16137" width="10.28515625" style="119" customWidth="1"/>
    <col min="16138" max="16138" width="2.7109375" style="119" customWidth="1"/>
    <col min="16139" max="16139" width="10" style="119" bestFit="1" customWidth="1"/>
    <col min="16140" max="16140" width="1.5703125" style="119" customWidth="1"/>
    <col min="16141" max="16384" width="11.42578125" style="119"/>
  </cols>
  <sheetData>
    <row r="2" spans="1:12" ht="18" customHeight="1">
      <c r="A2" s="118" t="s">
        <v>1142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2" ht="18" customHeight="1">
      <c r="A3" s="140" t="s">
        <v>1143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</row>
    <row r="4" spans="1:12" ht="18" customHeight="1">
      <c r="A4" s="9" t="s">
        <v>1144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ht="18" customHeight="1">
      <c r="A5" s="140" t="s">
        <v>597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1:12" ht="4.5" customHeight="1">
      <c r="A6" s="352"/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352"/>
    </row>
    <row r="7" spans="1:12" s="121" customFormat="1" ht="16.5" customHeight="1">
      <c r="A7" s="502" t="s">
        <v>929</v>
      </c>
      <c r="B7" s="504" t="s">
        <v>34</v>
      </c>
      <c r="C7" s="504"/>
      <c r="D7" s="493" t="s">
        <v>14</v>
      </c>
      <c r="E7" s="493"/>
      <c r="F7" s="493"/>
      <c r="G7" s="188"/>
      <c r="H7" s="408"/>
      <c r="I7" s="493" t="s">
        <v>15</v>
      </c>
      <c r="J7" s="493"/>
      <c r="K7" s="493"/>
      <c r="L7" s="493"/>
    </row>
    <row r="8" spans="1:12" s="121" customFormat="1" ht="16.5" customHeight="1">
      <c r="A8" s="515"/>
      <c r="B8" s="505"/>
      <c r="C8" s="505"/>
      <c r="D8" s="493" t="s">
        <v>1145</v>
      </c>
      <c r="E8" s="493"/>
      <c r="F8" s="493" t="s">
        <v>1146</v>
      </c>
      <c r="G8" s="493"/>
      <c r="H8" s="310"/>
      <c r="I8" s="494" t="s">
        <v>1145</v>
      </c>
      <c r="J8" s="494"/>
      <c r="K8" s="420" t="s">
        <v>1146</v>
      </c>
      <c r="L8" s="420"/>
    </row>
    <row r="9" spans="1:12" ht="8.25" customHeight="1"/>
    <row r="10" spans="1:12" ht="15" customHeight="1">
      <c r="A10" s="126" t="s">
        <v>34</v>
      </c>
      <c r="B10" s="415">
        <f>SUM(B12:B14)</f>
        <v>481</v>
      </c>
      <c r="C10" s="415">
        <f>SUM(C12:C14)</f>
        <v>0</v>
      </c>
      <c r="D10" s="415">
        <f>SUM(D12:D14)</f>
        <v>378</v>
      </c>
      <c r="E10" s="415">
        <f>SUM(E12:E14)</f>
        <v>0</v>
      </c>
      <c r="F10" s="415">
        <f>SUM(F12:F14)</f>
        <v>103</v>
      </c>
      <c r="G10" s="421"/>
      <c r="H10" s="421"/>
      <c r="I10" s="422">
        <f>+D10/B10*100</f>
        <v>78.586278586278596</v>
      </c>
      <c r="J10" s="422"/>
      <c r="K10" s="422">
        <f>+F10/B10*100</f>
        <v>21.413721413721415</v>
      </c>
    </row>
    <row r="11" spans="1:12" ht="8.25" customHeight="1">
      <c r="B11" s="416"/>
      <c r="C11" s="416"/>
      <c r="D11" s="416"/>
      <c r="E11" s="416"/>
      <c r="F11" s="416"/>
    </row>
    <row r="12" spans="1:12" ht="16.5" customHeight="1">
      <c r="A12" s="119" t="s">
        <v>940</v>
      </c>
      <c r="B12" s="416">
        <f t="shared" ref="B12:B14" si="0">SUM(D12:F12)</f>
        <v>146</v>
      </c>
      <c r="C12" s="416"/>
      <c r="D12" s="416">
        <v>110</v>
      </c>
      <c r="E12" s="416"/>
      <c r="F12" s="416">
        <v>36</v>
      </c>
      <c r="G12" s="423"/>
      <c r="H12" s="423"/>
      <c r="I12" s="424">
        <f t="shared" ref="I12:I14" si="1">IFERROR(+D12/B12*100,"-")</f>
        <v>75.342465753424662</v>
      </c>
      <c r="J12" s="425"/>
      <c r="K12" s="424">
        <f t="shared" ref="K12:K14" si="2">IFERROR(+F12/B12*100,"-")</f>
        <v>24.657534246575342</v>
      </c>
      <c r="L12" s="317"/>
    </row>
    <row r="13" spans="1:12" ht="16.5" customHeight="1">
      <c r="A13" s="119" t="s">
        <v>942</v>
      </c>
      <c r="B13" s="416">
        <f t="shared" si="0"/>
        <v>175</v>
      </c>
      <c r="C13" s="416"/>
      <c r="D13" s="416">
        <v>133</v>
      </c>
      <c r="E13" s="416"/>
      <c r="F13" s="416">
        <v>42</v>
      </c>
      <c r="G13" s="423"/>
      <c r="H13" s="423"/>
      <c r="I13" s="424">
        <f t="shared" si="1"/>
        <v>76</v>
      </c>
      <c r="J13" s="425"/>
      <c r="K13" s="424">
        <f t="shared" si="2"/>
        <v>24</v>
      </c>
      <c r="L13" s="317"/>
    </row>
    <row r="14" spans="1:12" ht="16.5" customHeight="1">
      <c r="A14" s="119" t="s">
        <v>943</v>
      </c>
      <c r="B14" s="416">
        <f t="shared" si="0"/>
        <v>160</v>
      </c>
      <c r="C14" s="416"/>
      <c r="D14" s="416">
        <v>135</v>
      </c>
      <c r="E14" s="416"/>
      <c r="F14" s="416">
        <v>25</v>
      </c>
      <c r="G14" s="137"/>
      <c r="H14" s="137"/>
      <c r="I14" s="424">
        <f t="shared" si="1"/>
        <v>84.375</v>
      </c>
      <c r="J14" s="425"/>
      <c r="K14" s="424">
        <f t="shared" si="2"/>
        <v>15.625</v>
      </c>
      <c r="L14" s="317"/>
    </row>
    <row r="15" spans="1:12" ht="8.25" customHeight="1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</row>
    <row r="16" spans="1:12" ht="7.5" customHeight="1"/>
    <row r="17" spans="1:1">
      <c r="A17" s="139" t="s">
        <v>1133</v>
      </c>
    </row>
  </sheetData>
  <mergeCells count="7">
    <mergeCell ref="A7:A8"/>
    <mergeCell ref="B7:C8"/>
    <mergeCell ref="D7:F7"/>
    <mergeCell ref="I7:L7"/>
    <mergeCell ref="D8:E8"/>
    <mergeCell ref="F8:G8"/>
    <mergeCell ref="I8:J8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37" orientation="landscape" useFirstPageNumber="1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E1160-BBAA-4B57-80D2-A7F84D080A85}">
  <sheetPr>
    <pageSetUpPr fitToPage="1"/>
  </sheetPr>
  <dimension ref="A1:H15"/>
  <sheetViews>
    <sheetView showGridLines="0" zoomScale="80" zoomScaleNormal="80" workbookViewId="0">
      <selection activeCell="J3" sqref="J3"/>
    </sheetView>
  </sheetViews>
  <sheetFormatPr baseColWidth="10" defaultRowHeight="12.75"/>
  <cols>
    <col min="1" max="1" width="12.5703125" style="95" customWidth="1"/>
    <col min="2" max="2" width="13.140625" style="95" bestFit="1" customWidth="1"/>
    <col min="3" max="5" width="14.7109375" style="95" customWidth="1"/>
    <col min="6" max="6" width="18.140625" style="95" customWidth="1"/>
    <col min="7" max="7" width="14.7109375" style="95" customWidth="1"/>
    <col min="8" max="8" width="17.140625" style="95" customWidth="1"/>
    <col min="9" max="9" width="12.7109375" style="95" bestFit="1" customWidth="1"/>
    <col min="10" max="254" width="11.42578125" style="95"/>
    <col min="255" max="255" width="12.5703125" style="95" customWidth="1"/>
    <col min="256" max="256" width="13.140625" style="95" bestFit="1" customWidth="1"/>
    <col min="257" max="259" width="14.7109375" style="95" customWidth="1"/>
    <col min="260" max="260" width="18.140625" style="95" customWidth="1"/>
    <col min="261" max="261" width="14.7109375" style="95" customWidth="1"/>
    <col min="262" max="262" width="17.140625" style="95" customWidth="1"/>
    <col min="263" max="263" width="12.7109375" style="95" bestFit="1" customWidth="1"/>
    <col min="264" max="510" width="11.42578125" style="95"/>
    <col min="511" max="511" width="12.5703125" style="95" customWidth="1"/>
    <col min="512" max="512" width="13.140625" style="95" bestFit="1" customWidth="1"/>
    <col min="513" max="515" width="14.7109375" style="95" customWidth="1"/>
    <col min="516" max="516" width="18.140625" style="95" customWidth="1"/>
    <col min="517" max="517" width="14.7109375" style="95" customWidth="1"/>
    <col min="518" max="518" width="17.140625" style="95" customWidth="1"/>
    <col min="519" max="519" width="12.7109375" style="95" bestFit="1" customWidth="1"/>
    <col min="520" max="766" width="11.42578125" style="95"/>
    <col min="767" max="767" width="12.5703125" style="95" customWidth="1"/>
    <col min="768" max="768" width="13.140625" style="95" bestFit="1" customWidth="1"/>
    <col min="769" max="771" width="14.7109375" style="95" customWidth="1"/>
    <col min="772" max="772" width="18.140625" style="95" customWidth="1"/>
    <col min="773" max="773" width="14.7109375" style="95" customWidth="1"/>
    <col min="774" max="774" width="17.140625" style="95" customWidth="1"/>
    <col min="775" max="775" width="12.7109375" style="95" bestFit="1" customWidth="1"/>
    <col min="776" max="1022" width="11.42578125" style="95"/>
    <col min="1023" max="1023" width="12.5703125" style="95" customWidth="1"/>
    <col min="1024" max="1024" width="13.140625" style="95" bestFit="1" customWidth="1"/>
    <col min="1025" max="1027" width="14.7109375" style="95" customWidth="1"/>
    <col min="1028" max="1028" width="18.140625" style="95" customWidth="1"/>
    <col min="1029" max="1029" width="14.7109375" style="95" customWidth="1"/>
    <col min="1030" max="1030" width="17.140625" style="95" customWidth="1"/>
    <col min="1031" max="1031" width="12.7109375" style="95" bestFit="1" customWidth="1"/>
    <col min="1032" max="1278" width="11.42578125" style="95"/>
    <col min="1279" max="1279" width="12.5703125" style="95" customWidth="1"/>
    <col min="1280" max="1280" width="13.140625" style="95" bestFit="1" customWidth="1"/>
    <col min="1281" max="1283" width="14.7109375" style="95" customWidth="1"/>
    <col min="1284" max="1284" width="18.140625" style="95" customWidth="1"/>
    <col min="1285" max="1285" width="14.7109375" style="95" customWidth="1"/>
    <col min="1286" max="1286" width="17.140625" style="95" customWidth="1"/>
    <col min="1287" max="1287" width="12.7109375" style="95" bestFit="1" customWidth="1"/>
    <col min="1288" max="1534" width="11.42578125" style="95"/>
    <col min="1535" max="1535" width="12.5703125" style="95" customWidth="1"/>
    <col min="1536" max="1536" width="13.140625" style="95" bestFit="1" customWidth="1"/>
    <col min="1537" max="1539" width="14.7109375" style="95" customWidth="1"/>
    <col min="1540" max="1540" width="18.140625" style="95" customWidth="1"/>
    <col min="1541" max="1541" width="14.7109375" style="95" customWidth="1"/>
    <col min="1542" max="1542" width="17.140625" style="95" customWidth="1"/>
    <col min="1543" max="1543" width="12.7109375" style="95" bestFit="1" customWidth="1"/>
    <col min="1544" max="1790" width="11.42578125" style="95"/>
    <col min="1791" max="1791" width="12.5703125" style="95" customWidth="1"/>
    <col min="1792" max="1792" width="13.140625" style="95" bestFit="1" customWidth="1"/>
    <col min="1793" max="1795" width="14.7109375" style="95" customWidth="1"/>
    <col min="1796" max="1796" width="18.140625" style="95" customWidth="1"/>
    <col min="1797" max="1797" width="14.7109375" style="95" customWidth="1"/>
    <col min="1798" max="1798" width="17.140625" style="95" customWidth="1"/>
    <col min="1799" max="1799" width="12.7109375" style="95" bestFit="1" customWidth="1"/>
    <col min="1800" max="2046" width="11.42578125" style="95"/>
    <col min="2047" max="2047" width="12.5703125" style="95" customWidth="1"/>
    <col min="2048" max="2048" width="13.140625" style="95" bestFit="1" customWidth="1"/>
    <col min="2049" max="2051" width="14.7109375" style="95" customWidth="1"/>
    <col min="2052" max="2052" width="18.140625" style="95" customWidth="1"/>
    <col min="2053" max="2053" width="14.7109375" style="95" customWidth="1"/>
    <col min="2054" max="2054" width="17.140625" style="95" customWidth="1"/>
    <col min="2055" max="2055" width="12.7109375" style="95" bestFit="1" customWidth="1"/>
    <col min="2056" max="2302" width="11.42578125" style="95"/>
    <col min="2303" max="2303" width="12.5703125" style="95" customWidth="1"/>
    <col min="2304" max="2304" width="13.140625" style="95" bestFit="1" customWidth="1"/>
    <col min="2305" max="2307" width="14.7109375" style="95" customWidth="1"/>
    <col min="2308" max="2308" width="18.140625" style="95" customWidth="1"/>
    <col min="2309" max="2309" width="14.7109375" style="95" customWidth="1"/>
    <col min="2310" max="2310" width="17.140625" style="95" customWidth="1"/>
    <col min="2311" max="2311" width="12.7109375" style="95" bestFit="1" customWidth="1"/>
    <col min="2312" max="2558" width="11.42578125" style="95"/>
    <col min="2559" max="2559" width="12.5703125" style="95" customWidth="1"/>
    <col min="2560" max="2560" width="13.140625" style="95" bestFit="1" customWidth="1"/>
    <col min="2561" max="2563" width="14.7109375" style="95" customWidth="1"/>
    <col min="2564" max="2564" width="18.140625" style="95" customWidth="1"/>
    <col min="2565" max="2565" width="14.7109375" style="95" customWidth="1"/>
    <col min="2566" max="2566" width="17.140625" style="95" customWidth="1"/>
    <col min="2567" max="2567" width="12.7109375" style="95" bestFit="1" customWidth="1"/>
    <col min="2568" max="2814" width="11.42578125" style="95"/>
    <col min="2815" max="2815" width="12.5703125" style="95" customWidth="1"/>
    <col min="2816" max="2816" width="13.140625" style="95" bestFit="1" customWidth="1"/>
    <col min="2817" max="2819" width="14.7109375" style="95" customWidth="1"/>
    <col min="2820" max="2820" width="18.140625" style="95" customWidth="1"/>
    <col min="2821" max="2821" width="14.7109375" style="95" customWidth="1"/>
    <col min="2822" max="2822" width="17.140625" style="95" customWidth="1"/>
    <col min="2823" max="2823" width="12.7109375" style="95" bestFit="1" customWidth="1"/>
    <col min="2824" max="3070" width="11.42578125" style="95"/>
    <col min="3071" max="3071" width="12.5703125" style="95" customWidth="1"/>
    <col min="3072" max="3072" width="13.140625" style="95" bestFit="1" customWidth="1"/>
    <col min="3073" max="3075" width="14.7109375" style="95" customWidth="1"/>
    <col min="3076" max="3076" width="18.140625" style="95" customWidth="1"/>
    <col min="3077" max="3077" width="14.7109375" style="95" customWidth="1"/>
    <col min="3078" max="3078" width="17.140625" style="95" customWidth="1"/>
    <col min="3079" max="3079" width="12.7109375" style="95" bestFit="1" customWidth="1"/>
    <col min="3080" max="3326" width="11.42578125" style="95"/>
    <col min="3327" max="3327" width="12.5703125" style="95" customWidth="1"/>
    <col min="3328" max="3328" width="13.140625" style="95" bestFit="1" customWidth="1"/>
    <col min="3329" max="3331" width="14.7109375" style="95" customWidth="1"/>
    <col min="3332" max="3332" width="18.140625" style="95" customWidth="1"/>
    <col min="3333" max="3333" width="14.7109375" style="95" customWidth="1"/>
    <col min="3334" max="3334" width="17.140625" style="95" customWidth="1"/>
    <col min="3335" max="3335" width="12.7109375" style="95" bestFit="1" customWidth="1"/>
    <col min="3336" max="3582" width="11.42578125" style="95"/>
    <col min="3583" max="3583" width="12.5703125" style="95" customWidth="1"/>
    <col min="3584" max="3584" width="13.140625" style="95" bestFit="1" customWidth="1"/>
    <col min="3585" max="3587" width="14.7109375" style="95" customWidth="1"/>
    <col min="3588" max="3588" width="18.140625" style="95" customWidth="1"/>
    <col min="3589" max="3589" width="14.7109375" style="95" customWidth="1"/>
    <col min="3590" max="3590" width="17.140625" style="95" customWidth="1"/>
    <col min="3591" max="3591" width="12.7109375" style="95" bestFit="1" customWidth="1"/>
    <col min="3592" max="3838" width="11.42578125" style="95"/>
    <col min="3839" max="3839" width="12.5703125" style="95" customWidth="1"/>
    <col min="3840" max="3840" width="13.140625" style="95" bestFit="1" customWidth="1"/>
    <col min="3841" max="3843" width="14.7109375" style="95" customWidth="1"/>
    <col min="3844" max="3844" width="18.140625" style="95" customWidth="1"/>
    <col min="3845" max="3845" width="14.7109375" style="95" customWidth="1"/>
    <col min="3846" max="3846" width="17.140625" style="95" customWidth="1"/>
    <col min="3847" max="3847" width="12.7109375" style="95" bestFit="1" customWidth="1"/>
    <col min="3848" max="4094" width="11.42578125" style="95"/>
    <col min="4095" max="4095" width="12.5703125" style="95" customWidth="1"/>
    <col min="4096" max="4096" width="13.140625" style="95" bestFit="1" customWidth="1"/>
    <col min="4097" max="4099" width="14.7109375" style="95" customWidth="1"/>
    <col min="4100" max="4100" width="18.140625" style="95" customWidth="1"/>
    <col min="4101" max="4101" width="14.7109375" style="95" customWidth="1"/>
    <col min="4102" max="4102" width="17.140625" style="95" customWidth="1"/>
    <col min="4103" max="4103" width="12.7109375" style="95" bestFit="1" customWidth="1"/>
    <col min="4104" max="4350" width="11.42578125" style="95"/>
    <col min="4351" max="4351" width="12.5703125" style="95" customWidth="1"/>
    <col min="4352" max="4352" width="13.140625" style="95" bestFit="1" customWidth="1"/>
    <col min="4353" max="4355" width="14.7109375" style="95" customWidth="1"/>
    <col min="4356" max="4356" width="18.140625" style="95" customWidth="1"/>
    <col min="4357" max="4357" width="14.7109375" style="95" customWidth="1"/>
    <col min="4358" max="4358" width="17.140625" style="95" customWidth="1"/>
    <col min="4359" max="4359" width="12.7109375" style="95" bestFit="1" customWidth="1"/>
    <col min="4360" max="4606" width="11.42578125" style="95"/>
    <col min="4607" max="4607" width="12.5703125" style="95" customWidth="1"/>
    <col min="4608" max="4608" width="13.140625" style="95" bestFit="1" customWidth="1"/>
    <col min="4609" max="4611" width="14.7109375" style="95" customWidth="1"/>
    <col min="4612" max="4612" width="18.140625" style="95" customWidth="1"/>
    <col min="4613" max="4613" width="14.7109375" style="95" customWidth="1"/>
    <col min="4614" max="4614" width="17.140625" style="95" customWidth="1"/>
    <col min="4615" max="4615" width="12.7109375" style="95" bestFit="1" customWidth="1"/>
    <col min="4616" max="4862" width="11.42578125" style="95"/>
    <col min="4863" max="4863" width="12.5703125" style="95" customWidth="1"/>
    <col min="4864" max="4864" width="13.140625" style="95" bestFit="1" customWidth="1"/>
    <col min="4865" max="4867" width="14.7109375" style="95" customWidth="1"/>
    <col min="4868" max="4868" width="18.140625" style="95" customWidth="1"/>
    <col min="4869" max="4869" width="14.7109375" style="95" customWidth="1"/>
    <col min="4870" max="4870" width="17.140625" style="95" customWidth="1"/>
    <col min="4871" max="4871" width="12.7109375" style="95" bestFit="1" customWidth="1"/>
    <col min="4872" max="5118" width="11.42578125" style="95"/>
    <col min="5119" max="5119" width="12.5703125" style="95" customWidth="1"/>
    <col min="5120" max="5120" width="13.140625" style="95" bestFit="1" customWidth="1"/>
    <col min="5121" max="5123" width="14.7109375" style="95" customWidth="1"/>
    <col min="5124" max="5124" width="18.140625" style="95" customWidth="1"/>
    <col min="5125" max="5125" width="14.7109375" style="95" customWidth="1"/>
    <col min="5126" max="5126" width="17.140625" style="95" customWidth="1"/>
    <col min="5127" max="5127" width="12.7109375" style="95" bestFit="1" customWidth="1"/>
    <col min="5128" max="5374" width="11.42578125" style="95"/>
    <col min="5375" max="5375" width="12.5703125" style="95" customWidth="1"/>
    <col min="5376" max="5376" width="13.140625" style="95" bestFit="1" customWidth="1"/>
    <col min="5377" max="5379" width="14.7109375" style="95" customWidth="1"/>
    <col min="5380" max="5380" width="18.140625" style="95" customWidth="1"/>
    <col min="5381" max="5381" width="14.7109375" style="95" customWidth="1"/>
    <col min="5382" max="5382" width="17.140625" style="95" customWidth="1"/>
    <col min="5383" max="5383" width="12.7109375" style="95" bestFit="1" customWidth="1"/>
    <col min="5384" max="5630" width="11.42578125" style="95"/>
    <col min="5631" max="5631" width="12.5703125" style="95" customWidth="1"/>
    <col min="5632" max="5632" width="13.140625" style="95" bestFit="1" customWidth="1"/>
    <col min="5633" max="5635" width="14.7109375" style="95" customWidth="1"/>
    <col min="5636" max="5636" width="18.140625" style="95" customWidth="1"/>
    <col min="5637" max="5637" width="14.7109375" style="95" customWidth="1"/>
    <col min="5638" max="5638" width="17.140625" style="95" customWidth="1"/>
    <col min="5639" max="5639" width="12.7109375" style="95" bestFit="1" customWidth="1"/>
    <col min="5640" max="5886" width="11.42578125" style="95"/>
    <col min="5887" max="5887" width="12.5703125" style="95" customWidth="1"/>
    <col min="5888" max="5888" width="13.140625" style="95" bestFit="1" customWidth="1"/>
    <col min="5889" max="5891" width="14.7109375" style="95" customWidth="1"/>
    <col min="5892" max="5892" width="18.140625" style="95" customWidth="1"/>
    <col min="5893" max="5893" width="14.7109375" style="95" customWidth="1"/>
    <col min="5894" max="5894" width="17.140625" style="95" customWidth="1"/>
    <col min="5895" max="5895" width="12.7109375" style="95" bestFit="1" customWidth="1"/>
    <col min="5896" max="6142" width="11.42578125" style="95"/>
    <col min="6143" max="6143" width="12.5703125" style="95" customWidth="1"/>
    <col min="6144" max="6144" width="13.140625" style="95" bestFit="1" customWidth="1"/>
    <col min="6145" max="6147" width="14.7109375" style="95" customWidth="1"/>
    <col min="6148" max="6148" width="18.140625" style="95" customWidth="1"/>
    <col min="6149" max="6149" width="14.7109375" style="95" customWidth="1"/>
    <col min="6150" max="6150" width="17.140625" style="95" customWidth="1"/>
    <col min="6151" max="6151" width="12.7109375" style="95" bestFit="1" customWidth="1"/>
    <col min="6152" max="6398" width="11.42578125" style="95"/>
    <col min="6399" max="6399" width="12.5703125" style="95" customWidth="1"/>
    <col min="6400" max="6400" width="13.140625" style="95" bestFit="1" customWidth="1"/>
    <col min="6401" max="6403" width="14.7109375" style="95" customWidth="1"/>
    <col min="6404" max="6404" width="18.140625" style="95" customWidth="1"/>
    <col min="6405" max="6405" width="14.7109375" style="95" customWidth="1"/>
    <col min="6406" max="6406" width="17.140625" style="95" customWidth="1"/>
    <col min="6407" max="6407" width="12.7109375" style="95" bestFit="1" customWidth="1"/>
    <col min="6408" max="6654" width="11.42578125" style="95"/>
    <col min="6655" max="6655" width="12.5703125" style="95" customWidth="1"/>
    <col min="6656" max="6656" width="13.140625" style="95" bestFit="1" customWidth="1"/>
    <col min="6657" max="6659" width="14.7109375" style="95" customWidth="1"/>
    <col min="6660" max="6660" width="18.140625" style="95" customWidth="1"/>
    <col min="6661" max="6661" width="14.7109375" style="95" customWidth="1"/>
    <col min="6662" max="6662" width="17.140625" style="95" customWidth="1"/>
    <col min="6663" max="6663" width="12.7109375" style="95" bestFit="1" customWidth="1"/>
    <col min="6664" max="6910" width="11.42578125" style="95"/>
    <col min="6911" max="6911" width="12.5703125" style="95" customWidth="1"/>
    <col min="6912" max="6912" width="13.140625" style="95" bestFit="1" customWidth="1"/>
    <col min="6913" max="6915" width="14.7109375" style="95" customWidth="1"/>
    <col min="6916" max="6916" width="18.140625" style="95" customWidth="1"/>
    <col min="6917" max="6917" width="14.7109375" style="95" customWidth="1"/>
    <col min="6918" max="6918" width="17.140625" style="95" customWidth="1"/>
    <col min="6919" max="6919" width="12.7109375" style="95" bestFit="1" customWidth="1"/>
    <col min="6920" max="7166" width="11.42578125" style="95"/>
    <col min="7167" max="7167" width="12.5703125" style="95" customWidth="1"/>
    <col min="7168" max="7168" width="13.140625" style="95" bestFit="1" customWidth="1"/>
    <col min="7169" max="7171" width="14.7109375" style="95" customWidth="1"/>
    <col min="7172" max="7172" width="18.140625" style="95" customWidth="1"/>
    <col min="7173" max="7173" width="14.7109375" style="95" customWidth="1"/>
    <col min="7174" max="7174" width="17.140625" style="95" customWidth="1"/>
    <col min="7175" max="7175" width="12.7109375" style="95" bestFit="1" customWidth="1"/>
    <col min="7176" max="7422" width="11.42578125" style="95"/>
    <col min="7423" max="7423" width="12.5703125" style="95" customWidth="1"/>
    <col min="7424" max="7424" width="13.140625" style="95" bestFit="1" customWidth="1"/>
    <col min="7425" max="7427" width="14.7109375" style="95" customWidth="1"/>
    <col min="7428" max="7428" width="18.140625" style="95" customWidth="1"/>
    <col min="7429" max="7429" width="14.7109375" style="95" customWidth="1"/>
    <col min="7430" max="7430" width="17.140625" style="95" customWidth="1"/>
    <col min="7431" max="7431" width="12.7109375" style="95" bestFit="1" customWidth="1"/>
    <col min="7432" max="7678" width="11.42578125" style="95"/>
    <col min="7679" max="7679" width="12.5703125" style="95" customWidth="1"/>
    <col min="7680" max="7680" width="13.140625" style="95" bestFit="1" customWidth="1"/>
    <col min="7681" max="7683" width="14.7109375" style="95" customWidth="1"/>
    <col min="7684" max="7684" width="18.140625" style="95" customWidth="1"/>
    <col min="7685" max="7685" width="14.7109375" style="95" customWidth="1"/>
    <col min="7686" max="7686" width="17.140625" style="95" customWidth="1"/>
    <col min="7687" max="7687" width="12.7109375" style="95" bestFit="1" customWidth="1"/>
    <col min="7688" max="7934" width="11.42578125" style="95"/>
    <col min="7935" max="7935" width="12.5703125" style="95" customWidth="1"/>
    <col min="7936" max="7936" width="13.140625" style="95" bestFit="1" customWidth="1"/>
    <col min="7937" max="7939" width="14.7109375" style="95" customWidth="1"/>
    <col min="7940" max="7940" width="18.140625" style="95" customWidth="1"/>
    <col min="7941" max="7941" width="14.7109375" style="95" customWidth="1"/>
    <col min="7942" max="7942" width="17.140625" style="95" customWidth="1"/>
    <col min="7943" max="7943" width="12.7109375" style="95" bestFit="1" customWidth="1"/>
    <col min="7944" max="8190" width="11.42578125" style="95"/>
    <col min="8191" max="8191" width="12.5703125" style="95" customWidth="1"/>
    <col min="8192" max="8192" width="13.140625" style="95" bestFit="1" customWidth="1"/>
    <col min="8193" max="8195" width="14.7109375" style="95" customWidth="1"/>
    <col min="8196" max="8196" width="18.140625" style="95" customWidth="1"/>
    <col min="8197" max="8197" width="14.7109375" style="95" customWidth="1"/>
    <col min="8198" max="8198" width="17.140625" style="95" customWidth="1"/>
    <col min="8199" max="8199" width="12.7109375" style="95" bestFit="1" customWidth="1"/>
    <col min="8200" max="8446" width="11.42578125" style="95"/>
    <col min="8447" max="8447" width="12.5703125" style="95" customWidth="1"/>
    <col min="8448" max="8448" width="13.140625" style="95" bestFit="1" customWidth="1"/>
    <col min="8449" max="8451" width="14.7109375" style="95" customWidth="1"/>
    <col min="8452" max="8452" width="18.140625" style="95" customWidth="1"/>
    <col min="8453" max="8453" width="14.7109375" style="95" customWidth="1"/>
    <col min="8454" max="8454" width="17.140625" style="95" customWidth="1"/>
    <col min="8455" max="8455" width="12.7109375" style="95" bestFit="1" customWidth="1"/>
    <col min="8456" max="8702" width="11.42578125" style="95"/>
    <col min="8703" max="8703" width="12.5703125" style="95" customWidth="1"/>
    <col min="8704" max="8704" width="13.140625" style="95" bestFit="1" customWidth="1"/>
    <col min="8705" max="8707" width="14.7109375" style="95" customWidth="1"/>
    <col min="8708" max="8708" width="18.140625" style="95" customWidth="1"/>
    <col min="8709" max="8709" width="14.7109375" style="95" customWidth="1"/>
    <col min="8710" max="8710" width="17.140625" style="95" customWidth="1"/>
    <col min="8711" max="8711" width="12.7109375" style="95" bestFit="1" customWidth="1"/>
    <col min="8712" max="8958" width="11.42578125" style="95"/>
    <col min="8959" max="8959" width="12.5703125" style="95" customWidth="1"/>
    <col min="8960" max="8960" width="13.140625" style="95" bestFit="1" customWidth="1"/>
    <col min="8961" max="8963" width="14.7109375" style="95" customWidth="1"/>
    <col min="8964" max="8964" width="18.140625" style="95" customWidth="1"/>
    <col min="8965" max="8965" width="14.7109375" style="95" customWidth="1"/>
    <col min="8966" max="8966" width="17.140625" style="95" customWidth="1"/>
    <col min="8967" max="8967" width="12.7109375" style="95" bestFit="1" customWidth="1"/>
    <col min="8968" max="9214" width="11.42578125" style="95"/>
    <col min="9215" max="9215" width="12.5703125" style="95" customWidth="1"/>
    <col min="9216" max="9216" width="13.140625" style="95" bestFit="1" customWidth="1"/>
    <col min="9217" max="9219" width="14.7109375" style="95" customWidth="1"/>
    <col min="9220" max="9220" width="18.140625" style="95" customWidth="1"/>
    <col min="9221" max="9221" width="14.7109375" style="95" customWidth="1"/>
    <col min="9222" max="9222" width="17.140625" style="95" customWidth="1"/>
    <col min="9223" max="9223" width="12.7109375" style="95" bestFit="1" customWidth="1"/>
    <col min="9224" max="9470" width="11.42578125" style="95"/>
    <col min="9471" max="9471" width="12.5703125" style="95" customWidth="1"/>
    <col min="9472" max="9472" width="13.140625" style="95" bestFit="1" customWidth="1"/>
    <col min="9473" max="9475" width="14.7109375" style="95" customWidth="1"/>
    <col min="9476" max="9476" width="18.140625" style="95" customWidth="1"/>
    <col min="9477" max="9477" width="14.7109375" style="95" customWidth="1"/>
    <col min="9478" max="9478" width="17.140625" style="95" customWidth="1"/>
    <col min="9479" max="9479" width="12.7109375" style="95" bestFit="1" customWidth="1"/>
    <col min="9480" max="9726" width="11.42578125" style="95"/>
    <col min="9727" max="9727" width="12.5703125" style="95" customWidth="1"/>
    <col min="9728" max="9728" width="13.140625" style="95" bestFit="1" customWidth="1"/>
    <col min="9729" max="9731" width="14.7109375" style="95" customWidth="1"/>
    <col min="9732" max="9732" width="18.140625" style="95" customWidth="1"/>
    <col min="9733" max="9733" width="14.7109375" style="95" customWidth="1"/>
    <col min="9734" max="9734" width="17.140625" style="95" customWidth="1"/>
    <col min="9735" max="9735" width="12.7109375" style="95" bestFit="1" customWidth="1"/>
    <col min="9736" max="9982" width="11.42578125" style="95"/>
    <col min="9983" max="9983" width="12.5703125" style="95" customWidth="1"/>
    <col min="9984" max="9984" width="13.140625" style="95" bestFit="1" customWidth="1"/>
    <col min="9985" max="9987" width="14.7109375" style="95" customWidth="1"/>
    <col min="9988" max="9988" width="18.140625" style="95" customWidth="1"/>
    <col min="9989" max="9989" width="14.7109375" style="95" customWidth="1"/>
    <col min="9990" max="9990" width="17.140625" style="95" customWidth="1"/>
    <col min="9991" max="9991" width="12.7109375" style="95" bestFit="1" customWidth="1"/>
    <col min="9992" max="10238" width="11.42578125" style="95"/>
    <col min="10239" max="10239" width="12.5703125" style="95" customWidth="1"/>
    <col min="10240" max="10240" width="13.140625" style="95" bestFit="1" customWidth="1"/>
    <col min="10241" max="10243" width="14.7109375" style="95" customWidth="1"/>
    <col min="10244" max="10244" width="18.140625" style="95" customWidth="1"/>
    <col min="10245" max="10245" width="14.7109375" style="95" customWidth="1"/>
    <col min="10246" max="10246" width="17.140625" style="95" customWidth="1"/>
    <col min="10247" max="10247" width="12.7109375" style="95" bestFit="1" customWidth="1"/>
    <col min="10248" max="10494" width="11.42578125" style="95"/>
    <col min="10495" max="10495" width="12.5703125" style="95" customWidth="1"/>
    <col min="10496" max="10496" width="13.140625" style="95" bestFit="1" customWidth="1"/>
    <col min="10497" max="10499" width="14.7109375" style="95" customWidth="1"/>
    <col min="10500" max="10500" width="18.140625" style="95" customWidth="1"/>
    <col min="10501" max="10501" width="14.7109375" style="95" customWidth="1"/>
    <col min="10502" max="10502" width="17.140625" style="95" customWidth="1"/>
    <col min="10503" max="10503" width="12.7109375" style="95" bestFit="1" customWidth="1"/>
    <col min="10504" max="10750" width="11.42578125" style="95"/>
    <col min="10751" max="10751" width="12.5703125" style="95" customWidth="1"/>
    <col min="10752" max="10752" width="13.140625" style="95" bestFit="1" customWidth="1"/>
    <col min="10753" max="10755" width="14.7109375" style="95" customWidth="1"/>
    <col min="10756" max="10756" width="18.140625" style="95" customWidth="1"/>
    <col min="10757" max="10757" width="14.7109375" style="95" customWidth="1"/>
    <col min="10758" max="10758" width="17.140625" style="95" customWidth="1"/>
    <col min="10759" max="10759" width="12.7109375" style="95" bestFit="1" customWidth="1"/>
    <col min="10760" max="11006" width="11.42578125" style="95"/>
    <col min="11007" max="11007" width="12.5703125" style="95" customWidth="1"/>
    <col min="11008" max="11008" width="13.140625" style="95" bestFit="1" customWidth="1"/>
    <col min="11009" max="11011" width="14.7109375" style="95" customWidth="1"/>
    <col min="11012" max="11012" width="18.140625" style="95" customWidth="1"/>
    <col min="11013" max="11013" width="14.7109375" style="95" customWidth="1"/>
    <col min="11014" max="11014" width="17.140625" style="95" customWidth="1"/>
    <col min="11015" max="11015" width="12.7109375" style="95" bestFit="1" customWidth="1"/>
    <col min="11016" max="11262" width="11.42578125" style="95"/>
    <col min="11263" max="11263" width="12.5703125" style="95" customWidth="1"/>
    <col min="11264" max="11264" width="13.140625" style="95" bestFit="1" customWidth="1"/>
    <col min="11265" max="11267" width="14.7109375" style="95" customWidth="1"/>
    <col min="11268" max="11268" width="18.140625" style="95" customWidth="1"/>
    <col min="11269" max="11269" width="14.7109375" style="95" customWidth="1"/>
    <col min="11270" max="11270" width="17.140625" style="95" customWidth="1"/>
    <col min="11271" max="11271" width="12.7109375" style="95" bestFit="1" customWidth="1"/>
    <col min="11272" max="11518" width="11.42578125" style="95"/>
    <col min="11519" max="11519" width="12.5703125" style="95" customWidth="1"/>
    <col min="11520" max="11520" width="13.140625" style="95" bestFit="1" customWidth="1"/>
    <col min="11521" max="11523" width="14.7109375" style="95" customWidth="1"/>
    <col min="11524" max="11524" width="18.140625" style="95" customWidth="1"/>
    <col min="11525" max="11525" width="14.7109375" style="95" customWidth="1"/>
    <col min="11526" max="11526" width="17.140625" style="95" customWidth="1"/>
    <col min="11527" max="11527" width="12.7109375" style="95" bestFit="1" customWidth="1"/>
    <col min="11528" max="11774" width="11.42578125" style="95"/>
    <col min="11775" max="11775" width="12.5703125" style="95" customWidth="1"/>
    <col min="11776" max="11776" width="13.140625" style="95" bestFit="1" customWidth="1"/>
    <col min="11777" max="11779" width="14.7109375" style="95" customWidth="1"/>
    <col min="11780" max="11780" width="18.140625" style="95" customWidth="1"/>
    <col min="11781" max="11781" width="14.7109375" style="95" customWidth="1"/>
    <col min="11782" max="11782" width="17.140625" style="95" customWidth="1"/>
    <col min="11783" max="11783" width="12.7109375" style="95" bestFit="1" customWidth="1"/>
    <col min="11784" max="12030" width="11.42578125" style="95"/>
    <col min="12031" max="12031" width="12.5703125" style="95" customWidth="1"/>
    <col min="12032" max="12032" width="13.140625" style="95" bestFit="1" customWidth="1"/>
    <col min="12033" max="12035" width="14.7109375" style="95" customWidth="1"/>
    <col min="12036" max="12036" width="18.140625" style="95" customWidth="1"/>
    <col min="12037" max="12037" width="14.7109375" style="95" customWidth="1"/>
    <col min="12038" max="12038" width="17.140625" style="95" customWidth="1"/>
    <col min="12039" max="12039" width="12.7109375" style="95" bestFit="1" customWidth="1"/>
    <col min="12040" max="12286" width="11.42578125" style="95"/>
    <col min="12287" max="12287" width="12.5703125" style="95" customWidth="1"/>
    <col min="12288" max="12288" width="13.140625" style="95" bestFit="1" customWidth="1"/>
    <col min="12289" max="12291" width="14.7109375" style="95" customWidth="1"/>
    <col min="12292" max="12292" width="18.140625" style="95" customWidth="1"/>
    <col min="12293" max="12293" width="14.7109375" style="95" customWidth="1"/>
    <col min="12294" max="12294" width="17.140625" style="95" customWidth="1"/>
    <col min="12295" max="12295" width="12.7109375" style="95" bestFit="1" customWidth="1"/>
    <col min="12296" max="12542" width="11.42578125" style="95"/>
    <col min="12543" max="12543" width="12.5703125" style="95" customWidth="1"/>
    <col min="12544" max="12544" width="13.140625" style="95" bestFit="1" customWidth="1"/>
    <col min="12545" max="12547" width="14.7109375" style="95" customWidth="1"/>
    <col min="12548" max="12548" width="18.140625" style="95" customWidth="1"/>
    <col min="12549" max="12549" width="14.7109375" style="95" customWidth="1"/>
    <col min="12550" max="12550" width="17.140625" style="95" customWidth="1"/>
    <col min="12551" max="12551" width="12.7109375" style="95" bestFit="1" customWidth="1"/>
    <col min="12552" max="12798" width="11.42578125" style="95"/>
    <col min="12799" max="12799" width="12.5703125" style="95" customWidth="1"/>
    <col min="12800" max="12800" width="13.140625" style="95" bestFit="1" customWidth="1"/>
    <col min="12801" max="12803" width="14.7109375" style="95" customWidth="1"/>
    <col min="12804" max="12804" width="18.140625" style="95" customWidth="1"/>
    <col min="12805" max="12805" width="14.7109375" style="95" customWidth="1"/>
    <col min="12806" max="12806" width="17.140625" style="95" customWidth="1"/>
    <col min="12807" max="12807" width="12.7109375" style="95" bestFit="1" customWidth="1"/>
    <col min="12808" max="13054" width="11.42578125" style="95"/>
    <col min="13055" max="13055" width="12.5703125" style="95" customWidth="1"/>
    <col min="13056" max="13056" width="13.140625" style="95" bestFit="1" customWidth="1"/>
    <col min="13057" max="13059" width="14.7109375" style="95" customWidth="1"/>
    <col min="13060" max="13060" width="18.140625" style="95" customWidth="1"/>
    <col min="13061" max="13061" width="14.7109375" style="95" customWidth="1"/>
    <col min="13062" max="13062" width="17.140625" style="95" customWidth="1"/>
    <col min="13063" max="13063" width="12.7109375" style="95" bestFit="1" customWidth="1"/>
    <col min="13064" max="13310" width="11.42578125" style="95"/>
    <col min="13311" max="13311" width="12.5703125" style="95" customWidth="1"/>
    <col min="13312" max="13312" width="13.140625" style="95" bestFit="1" customWidth="1"/>
    <col min="13313" max="13315" width="14.7109375" style="95" customWidth="1"/>
    <col min="13316" max="13316" width="18.140625" style="95" customWidth="1"/>
    <col min="13317" max="13317" width="14.7109375" style="95" customWidth="1"/>
    <col min="13318" max="13318" width="17.140625" style="95" customWidth="1"/>
    <col min="13319" max="13319" width="12.7109375" style="95" bestFit="1" customWidth="1"/>
    <col min="13320" max="13566" width="11.42578125" style="95"/>
    <col min="13567" max="13567" width="12.5703125" style="95" customWidth="1"/>
    <col min="13568" max="13568" width="13.140625" style="95" bestFit="1" customWidth="1"/>
    <col min="13569" max="13571" width="14.7109375" style="95" customWidth="1"/>
    <col min="13572" max="13572" width="18.140625" style="95" customWidth="1"/>
    <col min="13573" max="13573" width="14.7109375" style="95" customWidth="1"/>
    <col min="13574" max="13574" width="17.140625" style="95" customWidth="1"/>
    <col min="13575" max="13575" width="12.7109375" style="95" bestFit="1" customWidth="1"/>
    <col min="13576" max="13822" width="11.42578125" style="95"/>
    <col min="13823" max="13823" width="12.5703125" style="95" customWidth="1"/>
    <col min="13824" max="13824" width="13.140625" style="95" bestFit="1" customWidth="1"/>
    <col min="13825" max="13827" width="14.7109375" style="95" customWidth="1"/>
    <col min="13828" max="13828" width="18.140625" style="95" customWidth="1"/>
    <col min="13829" max="13829" width="14.7109375" style="95" customWidth="1"/>
    <col min="13830" max="13830" width="17.140625" style="95" customWidth="1"/>
    <col min="13831" max="13831" width="12.7109375" style="95" bestFit="1" customWidth="1"/>
    <col min="13832" max="14078" width="11.42578125" style="95"/>
    <col min="14079" max="14079" width="12.5703125" style="95" customWidth="1"/>
    <col min="14080" max="14080" width="13.140625" style="95" bestFit="1" customWidth="1"/>
    <col min="14081" max="14083" width="14.7109375" style="95" customWidth="1"/>
    <col min="14084" max="14084" width="18.140625" style="95" customWidth="1"/>
    <col min="14085" max="14085" width="14.7109375" style="95" customWidth="1"/>
    <col min="14086" max="14086" width="17.140625" style="95" customWidth="1"/>
    <col min="14087" max="14087" width="12.7109375" style="95" bestFit="1" customWidth="1"/>
    <col min="14088" max="14334" width="11.42578125" style="95"/>
    <col min="14335" max="14335" width="12.5703125" style="95" customWidth="1"/>
    <col min="14336" max="14336" width="13.140625" style="95" bestFit="1" customWidth="1"/>
    <col min="14337" max="14339" width="14.7109375" style="95" customWidth="1"/>
    <col min="14340" max="14340" width="18.140625" style="95" customWidth="1"/>
    <col min="14341" max="14341" width="14.7109375" style="95" customWidth="1"/>
    <col min="14342" max="14342" width="17.140625" style="95" customWidth="1"/>
    <col min="14343" max="14343" width="12.7109375" style="95" bestFit="1" customWidth="1"/>
    <col min="14344" max="14590" width="11.42578125" style="95"/>
    <col min="14591" max="14591" width="12.5703125" style="95" customWidth="1"/>
    <col min="14592" max="14592" width="13.140625" style="95" bestFit="1" customWidth="1"/>
    <col min="14593" max="14595" width="14.7109375" style="95" customWidth="1"/>
    <col min="14596" max="14596" width="18.140625" style="95" customWidth="1"/>
    <col min="14597" max="14597" width="14.7109375" style="95" customWidth="1"/>
    <col min="14598" max="14598" width="17.140625" style="95" customWidth="1"/>
    <col min="14599" max="14599" width="12.7109375" style="95" bestFit="1" customWidth="1"/>
    <col min="14600" max="14846" width="11.42578125" style="95"/>
    <col min="14847" max="14847" width="12.5703125" style="95" customWidth="1"/>
    <col min="14848" max="14848" width="13.140625" style="95" bestFit="1" customWidth="1"/>
    <col min="14849" max="14851" width="14.7109375" style="95" customWidth="1"/>
    <col min="14852" max="14852" width="18.140625" style="95" customWidth="1"/>
    <col min="14853" max="14853" width="14.7109375" style="95" customWidth="1"/>
    <col min="14854" max="14854" width="17.140625" style="95" customWidth="1"/>
    <col min="14855" max="14855" width="12.7109375" style="95" bestFit="1" customWidth="1"/>
    <col min="14856" max="15102" width="11.42578125" style="95"/>
    <col min="15103" max="15103" width="12.5703125" style="95" customWidth="1"/>
    <col min="15104" max="15104" width="13.140625" style="95" bestFit="1" customWidth="1"/>
    <col min="15105" max="15107" width="14.7109375" style="95" customWidth="1"/>
    <col min="15108" max="15108" width="18.140625" style="95" customWidth="1"/>
    <col min="15109" max="15109" width="14.7109375" style="95" customWidth="1"/>
    <col min="15110" max="15110" width="17.140625" style="95" customWidth="1"/>
    <col min="15111" max="15111" width="12.7109375" style="95" bestFit="1" customWidth="1"/>
    <col min="15112" max="15358" width="11.42578125" style="95"/>
    <col min="15359" max="15359" width="12.5703125" style="95" customWidth="1"/>
    <col min="15360" max="15360" width="13.140625" style="95" bestFit="1" customWidth="1"/>
    <col min="15361" max="15363" width="14.7109375" style="95" customWidth="1"/>
    <col min="15364" max="15364" width="18.140625" style="95" customWidth="1"/>
    <col min="15365" max="15365" width="14.7109375" style="95" customWidth="1"/>
    <col min="15366" max="15366" width="17.140625" style="95" customWidth="1"/>
    <col min="15367" max="15367" width="12.7109375" style="95" bestFit="1" customWidth="1"/>
    <col min="15368" max="15614" width="11.42578125" style="95"/>
    <col min="15615" max="15615" width="12.5703125" style="95" customWidth="1"/>
    <col min="15616" max="15616" width="13.140625" style="95" bestFit="1" customWidth="1"/>
    <col min="15617" max="15619" width="14.7109375" style="95" customWidth="1"/>
    <col min="15620" max="15620" width="18.140625" style="95" customWidth="1"/>
    <col min="15621" max="15621" width="14.7109375" style="95" customWidth="1"/>
    <col min="15622" max="15622" width="17.140625" style="95" customWidth="1"/>
    <col min="15623" max="15623" width="12.7109375" style="95" bestFit="1" customWidth="1"/>
    <col min="15624" max="15870" width="11.42578125" style="95"/>
    <col min="15871" max="15871" width="12.5703125" style="95" customWidth="1"/>
    <col min="15872" max="15872" width="13.140625" style="95" bestFit="1" customWidth="1"/>
    <col min="15873" max="15875" width="14.7109375" style="95" customWidth="1"/>
    <col min="15876" max="15876" width="18.140625" style="95" customWidth="1"/>
    <col min="15877" max="15877" width="14.7109375" style="95" customWidth="1"/>
    <col min="15878" max="15878" width="17.140625" style="95" customWidth="1"/>
    <col min="15879" max="15879" width="12.7109375" style="95" bestFit="1" customWidth="1"/>
    <col min="15880" max="16126" width="11.42578125" style="95"/>
    <col min="16127" max="16127" width="12.5703125" style="95" customWidth="1"/>
    <col min="16128" max="16128" width="13.140625" style="95" bestFit="1" customWidth="1"/>
    <col min="16129" max="16131" width="14.7109375" style="95" customWidth="1"/>
    <col min="16132" max="16132" width="18.140625" style="95" customWidth="1"/>
    <col min="16133" max="16133" width="14.7109375" style="95" customWidth="1"/>
    <col min="16134" max="16134" width="17.140625" style="95" customWidth="1"/>
    <col min="16135" max="16135" width="12.7109375" style="95" bestFit="1" customWidth="1"/>
    <col min="16136" max="16384" width="11.42578125" style="95"/>
  </cols>
  <sheetData>
    <row r="1" spans="1:8" s="30" customFormat="1" ht="18" customHeight="1">
      <c r="A1" s="88" t="s">
        <v>1147</v>
      </c>
      <c r="B1" s="88"/>
      <c r="C1" s="88"/>
      <c r="D1" s="88"/>
      <c r="E1" s="88"/>
      <c r="F1" s="88"/>
      <c r="G1" s="88"/>
      <c r="H1" s="88"/>
    </row>
    <row r="2" spans="1:8" s="30" customFormat="1" ht="18" customHeight="1">
      <c r="A2" s="89" t="s">
        <v>1148</v>
      </c>
      <c r="B2" s="89"/>
      <c r="C2" s="89"/>
      <c r="D2" s="89"/>
      <c r="E2" s="89"/>
      <c r="F2" s="89"/>
      <c r="G2" s="89"/>
      <c r="H2" s="89"/>
    </row>
    <row r="3" spans="1:8" s="30" customFormat="1" ht="18" customHeight="1">
      <c r="A3" s="89" t="s">
        <v>597</v>
      </c>
      <c r="B3" s="89"/>
      <c r="C3" s="89"/>
      <c r="D3" s="89"/>
      <c r="E3" s="89"/>
      <c r="F3" s="89"/>
      <c r="G3" s="89"/>
      <c r="H3" s="89"/>
    </row>
    <row r="4" spans="1:8" s="30" customFormat="1" ht="3" customHeight="1">
      <c r="A4" s="90"/>
      <c r="B4" s="90"/>
      <c r="C4" s="90"/>
      <c r="D4" s="90"/>
      <c r="E4" s="90"/>
      <c r="F4" s="90"/>
      <c r="G4" s="90"/>
      <c r="H4" s="91"/>
    </row>
    <row r="5" spans="1:8" s="92" customFormat="1" ht="24" customHeight="1">
      <c r="A5" s="516" t="s">
        <v>929</v>
      </c>
      <c r="B5" s="516" t="s">
        <v>34</v>
      </c>
      <c r="C5" s="518" t="s">
        <v>1149</v>
      </c>
      <c r="D5" s="518"/>
      <c r="E5" s="518"/>
      <c r="F5" s="518"/>
      <c r="G5" s="518"/>
      <c r="H5" s="518"/>
    </row>
    <row r="6" spans="1:8" ht="35.1" customHeight="1">
      <c r="A6" s="517"/>
      <c r="B6" s="517"/>
      <c r="C6" s="93" t="s">
        <v>1150</v>
      </c>
      <c r="D6" s="94" t="s">
        <v>1151</v>
      </c>
      <c r="E6" s="94" t="s">
        <v>1152</v>
      </c>
      <c r="F6" s="94" t="s">
        <v>1153</v>
      </c>
      <c r="G6" s="94" t="s">
        <v>1154</v>
      </c>
      <c r="H6" s="94" t="s">
        <v>1155</v>
      </c>
    </row>
    <row r="7" spans="1:8" ht="9.75" customHeight="1">
      <c r="A7" s="96"/>
      <c r="B7" s="96"/>
      <c r="C7" s="97"/>
      <c r="D7" s="98"/>
      <c r="E7" s="98"/>
      <c r="F7" s="98"/>
      <c r="G7" s="98"/>
      <c r="H7" s="97"/>
    </row>
    <row r="8" spans="1:8" s="99" customFormat="1" ht="16.5" customHeight="1">
      <c r="A8" s="99" t="s">
        <v>34</v>
      </c>
      <c r="B8" s="415">
        <f>SUM(C8:H8)</f>
        <v>2652</v>
      </c>
      <c r="C8" s="426">
        <f t="shared" ref="C8:H8" si="0">SUM(C10:C12)</f>
        <v>96</v>
      </c>
      <c r="D8" s="426">
        <f t="shared" si="0"/>
        <v>370</v>
      </c>
      <c r="E8" s="426">
        <f t="shared" si="0"/>
        <v>40</v>
      </c>
      <c r="F8" s="426">
        <f t="shared" si="0"/>
        <v>2050</v>
      </c>
      <c r="G8" s="426">
        <f t="shared" si="0"/>
        <v>15</v>
      </c>
      <c r="H8" s="426">
        <f t="shared" si="0"/>
        <v>81</v>
      </c>
    </row>
    <row r="9" spans="1:8">
      <c r="B9" s="416"/>
      <c r="C9" s="427"/>
      <c r="D9" s="427"/>
      <c r="E9" s="427"/>
      <c r="F9" s="427"/>
      <c r="G9" s="427"/>
      <c r="H9" s="427"/>
    </row>
    <row r="10" spans="1:8" ht="15.95" customHeight="1">
      <c r="A10" s="95" t="s">
        <v>940</v>
      </c>
      <c r="B10" s="416">
        <f>SUM(C10:H10)</f>
        <v>776</v>
      </c>
      <c r="C10" s="429">
        <v>53</v>
      </c>
      <c r="D10" s="430">
        <v>112</v>
      </c>
      <c r="E10" s="430">
        <v>18</v>
      </c>
      <c r="F10" s="430">
        <v>548</v>
      </c>
      <c r="G10" s="430">
        <v>9</v>
      </c>
      <c r="H10" s="430">
        <v>36</v>
      </c>
    </row>
    <row r="11" spans="1:8" ht="15.95" customHeight="1">
      <c r="A11" s="95" t="s">
        <v>942</v>
      </c>
      <c r="B11" s="416">
        <f>SUM(C11:H11)</f>
        <v>942</v>
      </c>
      <c r="C11" s="429">
        <v>15</v>
      </c>
      <c r="D11" s="430">
        <v>55</v>
      </c>
      <c r="E11" s="430">
        <v>10</v>
      </c>
      <c r="F11" s="430">
        <v>834</v>
      </c>
      <c r="G11" s="430">
        <v>2</v>
      </c>
      <c r="H11" s="430">
        <v>26</v>
      </c>
    </row>
    <row r="12" spans="1:8" ht="15.95" customHeight="1">
      <c r="A12" s="95" t="s">
        <v>943</v>
      </c>
      <c r="B12" s="416">
        <f t="shared" ref="B12" si="1">SUM(C12:H12)</f>
        <v>934</v>
      </c>
      <c r="C12" s="429">
        <v>28</v>
      </c>
      <c r="D12" s="430">
        <v>203</v>
      </c>
      <c r="E12" s="430">
        <v>12</v>
      </c>
      <c r="F12" s="430">
        <v>668</v>
      </c>
      <c r="G12" s="430">
        <v>4</v>
      </c>
      <c r="H12" s="430">
        <v>19</v>
      </c>
    </row>
    <row r="13" spans="1:8" ht="8.25" customHeight="1">
      <c r="A13" s="100"/>
      <c r="B13" s="100"/>
      <c r="C13" s="100"/>
      <c r="D13" s="101"/>
      <c r="E13" s="101"/>
      <c r="F13" s="101"/>
      <c r="G13" s="101"/>
      <c r="H13" s="100"/>
    </row>
    <row r="14" spans="1:8" ht="7.5" customHeight="1"/>
    <row r="15" spans="1:8" ht="16.5" customHeight="1">
      <c r="A15" s="102" t="s">
        <v>1156</v>
      </c>
    </row>
  </sheetData>
  <mergeCells count="3">
    <mergeCell ref="A5:A6"/>
    <mergeCell ref="B5:B6"/>
    <mergeCell ref="C5:H5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8" orientation="landscape" useFirstPageNumber="1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52A5E-F3F7-42EB-BC67-56723B4CA2E2}">
  <dimension ref="A2:E86"/>
  <sheetViews>
    <sheetView showGridLines="0" zoomScale="80" zoomScaleNormal="80" workbookViewId="0">
      <selection activeCell="H8" sqref="H8"/>
    </sheetView>
  </sheetViews>
  <sheetFormatPr baseColWidth="10" defaultRowHeight="14.25"/>
  <cols>
    <col min="1" max="1" width="49.7109375" style="167" customWidth="1"/>
    <col min="2" max="2" width="22.28515625" style="167" bestFit="1" customWidth="1"/>
    <col min="3" max="3" width="25.42578125" style="167" bestFit="1" customWidth="1"/>
    <col min="4" max="4" width="21.5703125" style="167" customWidth="1"/>
    <col min="5" max="5" width="22" style="167" bestFit="1" customWidth="1"/>
    <col min="6" max="256" width="11.42578125" style="167"/>
    <col min="257" max="257" width="49.7109375" style="167" customWidth="1"/>
    <col min="258" max="258" width="22.28515625" style="167" bestFit="1" customWidth="1"/>
    <col min="259" max="259" width="25.42578125" style="167" bestFit="1" customWidth="1"/>
    <col min="260" max="260" width="21.5703125" style="167" customWidth="1"/>
    <col min="261" max="261" width="22" style="167" bestFit="1" customWidth="1"/>
    <col min="262" max="512" width="11.42578125" style="167"/>
    <col min="513" max="513" width="49.7109375" style="167" customWidth="1"/>
    <col min="514" max="514" width="22.28515625" style="167" bestFit="1" customWidth="1"/>
    <col min="515" max="515" width="25.42578125" style="167" bestFit="1" customWidth="1"/>
    <col min="516" max="516" width="21.5703125" style="167" customWidth="1"/>
    <col min="517" max="517" width="22" style="167" bestFit="1" customWidth="1"/>
    <col min="518" max="768" width="11.42578125" style="167"/>
    <col min="769" max="769" width="49.7109375" style="167" customWidth="1"/>
    <col min="770" max="770" width="22.28515625" style="167" bestFit="1" customWidth="1"/>
    <col min="771" max="771" width="25.42578125" style="167" bestFit="1" customWidth="1"/>
    <col min="772" max="772" width="21.5703125" style="167" customWidth="1"/>
    <col min="773" max="773" width="22" style="167" bestFit="1" customWidth="1"/>
    <col min="774" max="1024" width="11.42578125" style="167"/>
    <col min="1025" max="1025" width="49.7109375" style="167" customWidth="1"/>
    <col min="1026" max="1026" width="22.28515625" style="167" bestFit="1" customWidth="1"/>
    <col min="1027" max="1027" width="25.42578125" style="167" bestFit="1" customWidth="1"/>
    <col min="1028" max="1028" width="21.5703125" style="167" customWidth="1"/>
    <col min="1029" max="1029" width="22" style="167" bestFit="1" customWidth="1"/>
    <col min="1030" max="1280" width="11.42578125" style="167"/>
    <col min="1281" max="1281" width="49.7109375" style="167" customWidth="1"/>
    <col min="1282" max="1282" width="22.28515625" style="167" bestFit="1" customWidth="1"/>
    <col min="1283" max="1283" width="25.42578125" style="167" bestFit="1" customWidth="1"/>
    <col min="1284" max="1284" width="21.5703125" style="167" customWidth="1"/>
    <col min="1285" max="1285" width="22" style="167" bestFit="1" customWidth="1"/>
    <col min="1286" max="1536" width="11.42578125" style="167"/>
    <col min="1537" max="1537" width="49.7109375" style="167" customWidth="1"/>
    <col min="1538" max="1538" width="22.28515625" style="167" bestFit="1" customWidth="1"/>
    <col min="1539" max="1539" width="25.42578125" style="167" bestFit="1" customWidth="1"/>
    <col min="1540" max="1540" width="21.5703125" style="167" customWidth="1"/>
    <col min="1541" max="1541" width="22" style="167" bestFit="1" customWidth="1"/>
    <col min="1542" max="1792" width="11.42578125" style="167"/>
    <col min="1793" max="1793" width="49.7109375" style="167" customWidth="1"/>
    <col min="1794" max="1794" width="22.28515625" style="167" bestFit="1" customWidth="1"/>
    <col min="1795" max="1795" width="25.42578125" style="167" bestFit="1" customWidth="1"/>
    <col min="1796" max="1796" width="21.5703125" style="167" customWidth="1"/>
    <col min="1797" max="1797" width="22" style="167" bestFit="1" customWidth="1"/>
    <col min="1798" max="2048" width="11.42578125" style="167"/>
    <col min="2049" max="2049" width="49.7109375" style="167" customWidth="1"/>
    <col min="2050" max="2050" width="22.28515625" style="167" bestFit="1" customWidth="1"/>
    <col min="2051" max="2051" width="25.42578125" style="167" bestFit="1" customWidth="1"/>
    <col min="2052" max="2052" width="21.5703125" style="167" customWidth="1"/>
    <col min="2053" max="2053" width="22" style="167" bestFit="1" customWidth="1"/>
    <col min="2054" max="2304" width="11.42578125" style="167"/>
    <col min="2305" max="2305" width="49.7109375" style="167" customWidth="1"/>
    <col min="2306" max="2306" width="22.28515625" style="167" bestFit="1" customWidth="1"/>
    <col min="2307" max="2307" width="25.42578125" style="167" bestFit="1" customWidth="1"/>
    <col min="2308" max="2308" width="21.5703125" style="167" customWidth="1"/>
    <col min="2309" max="2309" width="22" style="167" bestFit="1" customWidth="1"/>
    <col min="2310" max="2560" width="11.42578125" style="167"/>
    <col min="2561" max="2561" width="49.7109375" style="167" customWidth="1"/>
    <col min="2562" max="2562" width="22.28515625" style="167" bestFit="1" customWidth="1"/>
    <col min="2563" max="2563" width="25.42578125" style="167" bestFit="1" customWidth="1"/>
    <col min="2564" max="2564" width="21.5703125" style="167" customWidth="1"/>
    <col min="2565" max="2565" width="22" style="167" bestFit="1" customWidth="1"/>
    <col min="2566" max="2816" width="11.42578125" style="167"/>
    <col min="2817" max="2817" width="49.7109375" style="167" customWidth="1"/>
    <col min="2818" max="2818" width="22.28515625" style="167" bestFit="1" customWidth="1"/>
    <col min="2819" max="2819" width="25.42578125" style="167" bestFit="1" customWidth="1"/>
    <col min="2820" max="2820" width="21.5703125" style="167" customWidth="1"/>
    <col min="2821" max="2821" width="22" style="167" bestFit="1" customWidth="1"/>
    <col min="2822" max="3072" width="11.42578125" style="167"/>
    <col min="3073" max="3073" width="49.7109375" style="167" customWidth="1"/>
    <col min="3074" max="3074" width="22.28515625" style="167" bestFit="1" customWidth="1"/>
    <col min="3075" max="3075" width="25.42578125" style="167" bestFit="1" customWidth="1"/>
    <col min="3076" max="3076" width="21.5703125" style="167" customWidth="1"/>
    <col min="3077" max="3077" width="22" style="167" bestFit="1" customWidth="1"/>
    <col min="3078" max="3328" width="11.42578125" style="167"/>
    <col min="3329" max="3329" width="49.7109375" style="167" customWidth="1"/>
    <col min="3330" max="3330" width="22.28515625" style="167" bestFit="1" customWidth="1"/>
    <col min="3331" max="3331" width="25.42578125" style="167" bestFit="1" customWidth="1"/>
    <col min="3332" max="3332" width="21.5703125" style="167" customWidth="1"/>
    <col min="3333" max="3333" width="22" style="167" bestFit="1" customWidth="1"/>
    <col min="3334" max="3584" width="11.42578125" style="167"/>
    <col min="3585" max="3585" width="49.7109375" style="167" customWidth="1"/>
    <col min="3586" max="3586" width="22.28515625" style="167" bestFit="1" customWidth="1"/>
    <col min="3587" max="3587" width="25.42578125" style="167" bestFit="1" customWidth="1"/>
    <col min="3588" max="3588" width="21.5703125" style="167" customWidth="1"/>
    <col min="3589" max="3589" width="22" style="167" bestFit="1" customWidth="1"/>
    <col min="3590" max="3840" width="11.42578125" style="167"/>
    <col min="3841" max="3841" width="49.7109375" style="167" customWidth="1"/>
    <col min="3842" max="3842" width="22.28515625" style="167" bestFit="1" customWidth="1"/>
    <col min="3843" max="3843" width="25.42578125" style="167" bestFit="1" customWidth="1"/>
    <col min="3844" max="3844" width="21.5703125" style="167" customWidth="1"/>
    <col min="3845" max="3845" width="22" style="167" bestFit="1" customWidth="1"/>
    <col min="3846" max="4096" width="11.42578125" style="167"/>
    <col min="4097" max="4097" width="49.7109375" style="167" customWidth="1"/>
    <col min="4098" max="4098" width="22.28515625" style="167" bestFit="1" customWidth="1"/>
    <col min="4099" max="4099" width="25.42578125" style="167" bestFit="1" customWidth="1"/>
    <col min="4100" max="4100" width="21.5703125" style="167" customWidth="1"/>
    <col min="4101" max="4101" width="22" style="167" bestFit="1" customWidth="1"/>
    <col min="4102" max="4352" width="11.42578125" style="167"/>
    <col min="4353" max="4353" width="49.7109375" style="167" customWidth="1"/>
    <col min="4354" max="4354" width="22.28515625" style="167" bestFit="1" customWidth="1"/>
    <col min="4355" max="4355" width="25.42578125" style="167" bestFit="1" customWidth="1"/>
    <col min="4356" max="4356" width="21.5703125" style="167" customWidth="1"/>
    <col min="4357" max="4357" width="22" style="167" bestFit="1" customWidth="1"/>
    <col min="4358" max="4608" width="11.42578125" style="167"/>
    <col min="4609" max="4609" width="49.7109375" style="167" customWidth="1"/>
    <col min="4610" max="4610" width="22.28515625" style="167" bestFit="1" customWidth="1"/>
    <col min="4611" max="4611" width="25.42578125" style="167" bestFit="1" customWidth="1"/>
    <col min="4612" max="4612" width="21.5703125" style="167" customWidth="1"/>
    <col min="4613" max="4613" width="22" style="167" bestFit="1" customWidth="1"/>
    <col min="4614" max="4864" width="11.42578125" style="167"/>
    <col min="4865" max="4865" width="49.7109375" style="167" customWidth="1"/>
    <col min="4866" max="4866" width="22.28515625" style="167" bestFit="1" customWidth="1"/>
    <col min="4867" max="4867" width="25.42578125" style="167" bestFit="1" customWidth="1"/>
    <col min="4868" max="4868" width="21.5703125" style="167" customWidth="1"/>
    <col min="4869" max="4869" width="22" style="167" bestFit="1" customWidth="1"/>
    <col min="4870" max="5120" width="11.42578125" style="167"/>
    <col min="5121" max="5121" width="49.7109375" style="167" customWidth="1"/>
    <col min="5122" max="5122" width="22.28515625" style="167" bestFit="1" customWidth="1"/>
    <col min="5123" max="5123" width="25.42578125" style="167" bestFit="1" customWidth="1"/>
    <col min="5124" max="5124" width="21.5703125" style="167" customWidth="1"/>
    <col min="5125" max="5125" width="22" style="167" bestFit="1" customWidth="1"/>
    <col min="5126" max="5376" width="11.42578125" style="167"/>
    <col min="5377" max="5377" width="49.7109375" style="167" customWidth="1"/>
    <col min="5378" max="5378" width="22.28515625" style="167" bestFit="1" customWidth="1"/>
    <col min="5379" max="5379" width="25.42578125" style="167" bestFit="1" customWidth="1"/>
    <col min="5380" max="5380" width="21.5703125" style="167" customWidth="1"/>
    <col min="5381" max="5381" width="22" style="167" bestFit="1" customWidth="1"/>
    <col min="5382" max="5632" width="11.42578125" style="167"/>
    <col min="5633" max="5633" width="49.7109375" style="167" customWidth="1"/>
    <col min="5634" max="5634" width="22.28515625" style="167" bestFit="1" customWidth="1"/>
    <col min="5635" max="5635" width="25.42578125" style="167" bestFit="1" customWidth="1"/>
    <col min="5636" max="5636" width="21.5703125" style="167" customWidth="1"/>
    <col min="5637" max="5637" width="22" style="167" bestFit="1" customWidth="1"/>
    <col min="5638" max="5888" width="11.42578125" style="167"/>
    <col min="5889" max="5889" width="49.7109375" style="167" customWidth="1"/>
    <col min="5890" max="5890" width="22.28515625" style="167" bestFit="1" customWidth="1"/>
    <col min="5891" max="5891" width="25.42578125" style="167" bestFit="1" customWidth="1"/>
    <col min="5892" max="5892" width="21.5703125" style="167" customWidth="1"/>
    <col min="5893" max="5893" width="22" style="167" bestFit="1" customWidth="1"/>
    <col min="5894" max="6144" width="11.42578125" style="167"/>
    <col min="6145" max="6145" width="49.7109375" style="167" customWidth="1"/>
    <col min="6146" max="6146" width="22.28515625" style="167" bestFit="1" customWidth="1"/>
    <col min="6147" max="6147" width="25.42578125" style="167" bestFit="1" customWidth="1"/>
    <col min="6148" max="6148" width="21.5703125" style="167" customWidth="1"/>
    <col min="6149" max="6149" width="22" style="167" bestFit="1" customWidth="1"/>
    <col min="6150" max="6400" width="11.42578125" style="167"/>
    <col min="6401" max="6401" width="49.7109375" style="167" customWidth="1"/>
    <col min="6402" max="6402" width="22.28515625" style="167" bestFit="1" customWidth="1"/>
    <col min="6403" max="6403" width="25.42578125" style="167" bestFit="1" customWidth="1"/>
    <col min="6404" max="6404" width="21.5703125" style="167" customWidth="1"/>
    <col min="6405" max="6405" width="22" style="167" bestFit="1" customWidth="1"/>
    <col min="6406" max="6656" width="11.42578125" style="167"/>
    <col min="6657" max="6657" width="49.7109375" style="167" customWidth="1"/>
    <col min="6658" max="6658" width="22.28515625" style="167" bestFit="1" customWidth="1"/>
    <col min="6659" max="6659" width="25.42578125" style="167" bestFit="1" customWidth="1"/>
    <col min="6660" max="6660" width="21.5703125" style="167" customWidth="1"/>
    <col min="6661" max="6661" width="22" style="167" bestFit="1" customWidth="1"/>
    <col min="6662" max="6912" width="11.42578125" style="167"/>
    <col min="6913" max="6913" width="49.7109375" style="167" customWidth="1"/>
    <col min="6914" max="6914" width="22.28515625" style="167" bestFit="1" customWidth="1"/>
    <col min="6915" max="6915" width="25.42578125" style="167" bestFit="1" customWidth="1"/>
    <col min="6916" max="6916" width="21.5703125" style="167" customWidth="1"/>
    <col min="6917" max="6917" width="22" style="167" bestFit="1" customWidth="1"/>
    <col min="6918" max="7168" width="11.42578125" style="167"/>
    <col min="7169" max="7169" width="49.7109375" style="167" customWidth="1"/>
    <col min="7170" max="7170" width="22.28515625" style="167" bestFit="1" customWidth="1"/>
    <col min="7171" max="7171" width="25.42578125" style="167" bestFit="1" customWidth="1"/>
    <col min="7172" max="7172" width="21.5703125" style="167" customWidth="1"/>
    <col min="7173" max="7173" width="22" style="167" bestFit="1" customWidth="1"/>
    <col min="7174" max="7424" width="11.42578125" style="167"/>
    <col min="7425" max="7425" width="49.7109375" style="167" customWidth="1"/>
    <col min="7426" max="7426" width="22.28515625" style="167" bestFit="1" customWidth="1"/>
    <col min="7427" max="7427" width="25.42578125" style="167" bestFit="1" customWidth="1"/>
    <col min="7428" max="7428" width="21.5703125" style="167" customWidth="1"/>
    <col min="7429" max="7429" width="22" style="167" bestFit="1" customWidth="1"/>
    <col min="7430" max="7680" width="11.42578125" style="167"/>
    <col min="7681" max="7681" width="49.7109375" style="167" customWidth="1"/>
    <col min="7682" max="7682" width="22.28515625" style="167" bestFit="1" customWidth="1"/>
    <col min="7683" max="7683" width="25.42578125" style="167" bestFit="1" customWidth="1"/>
    <col min="7684" max="7684" width="21.5703125" style="167" customWidth="1"/>
    <col min="7685" max="7685" width="22" style="167" bestFit="1" customWidth="1"/>
    <col min="7686" max="7936" width="11.42578125" style="167"/>
    <col min="7937" max="7937" width="49.7109375" style="167" customWidth="1"/>
    <col min="7938" max="7938" width="22.28515625" style="167" bestFit="1" customWidth="1"/>
    <col min="7939" max="7939" width="25.42578125" style="167" bestFit="1" customWidth="1"/>
    <col min="7940" max="7940" width="21.5703125" style="167" customWidth="1"/>
    <col min="7941" max="7941" width="22" style="167" bestFit="1" customWidth="1"/>
    <col min="7942" max="8192" width="11.42578125" style="167"/>
    <col min="8193" max="8193" width="49.7109375" style="167" customWidth="1"/>
    <col min="8194" max="8194" width="22.28515625" style="167" bestFit="1" customWidth="1"/>
    <col min="8195" max="8195" width="25.42578125" style="167" bestFit="1" customWidth="1"/>
    <col min="8196" max="8196" width="21.5703125" style="167" customWidth="1"/>
    <col min="8197" max="8197" width="22" style="167" bestFit="1" customWidth="1"/>
    <col min="8198" max="8448" width="11.42578125" style="167"/>
    <col min="8449" max="8449" width="49.7109375" style="167" customWidth="1"/>
    <col min="8450" max="8450" width="22.28515625" style="167" bestFit="1" customWidth="1"/>
    <col min="8451" max="8451" width="25.42578125" style="167" bestFit="1" customWidth="1"/>
    <col min="8452" max="8452" width="21.5703125" style="167" customWidth="1"/>
    <col min="8453" max="8453" width="22" style="167" bestFit="1" customWidth="1"/>
    <col min="8454" max="8704" width="11.42578125" style="167"/>
    <col min="8705" max="8705" width="49.7109375" style="167" customWidth="1"/>
    <col min="8706" max="8706" width="22.28515625" style="167" bestFit="1" customWidth="1"/>
    <col min="8707" max="8707" width="25.42578125" style="167" bestFit="1" customWidth="1"/>
    <col min="8708" max="8708" width="21.5703125" style="167" customWidth="1"/>
    <col min="8709" max="8709" width="22" style="167" bestFit="1" customWidth="1"/>
    <col min="8710" max="8960" width="11.42578125" style="167"/>
    <col min="8961" max="8961" width="49.7109375" style="167" customWidth="1"/>
    <col min="8962" max="8962" width="22.28515625" style="167" bestFit="1" customWidth="1"/>
    <col min="8963" max="8963" width="25.42578125" style="167" bestFit="1" customWidth="1"/>
    <col min="8964" max="8964" width="21.5703125" style="167" customWidth="1"/>
    <col min="8965" max="8965" width="22" style="167" bestFit="1" customWidth="1"/>
    <col min="8966" max="9216" width="11.42578125" style="167"/>
    <col min="9217" max="9217" width="49.7109375" style="167" customWidth="1"/>
    <col min="9218" max="9218" width="22.28515625" style="167" bestFit="1" customWidth="1"/>
    <col min="9219" max="9219" width="25.42578125" style="167" bestFit="1" customWidth="1"/>
    <col min="9220" max="9220" width="21.5703125" style="167" customWidth="1"/>
    <col min="9221" max="9221" width="22" style="167" bestFit="1" customWidth="1"/>
    <col min="9222" max="9472" width="11.42578125" style="167"/>
    <col min="9473" max="9473" width="49.7109375" style="167" customWidth="1"/>
    <col min="9474" max="9474" width="22.28515625" style="167" bestFit="1" customWidth="1"/>
    <col min="9475" max="9475" width="25.42578125" style="167" bestFit="1" customWidth="1"/>
    <col min="9476" max="9476" width="21.5703125" style="167" customWidth="1"/>
    <col min="9477" max="9477" width="22" style="167" bestFit="1" customWidth="1"/>
    <col min="9478" max="9728" width="11.42578125" style="167"/>
    <col min="9729" max="9729" width="49.7109375" style="167" customWidth="1"/>
    <col min="9730" max="9730" width="22.28515625" style="167" bestFit="1" customWidth="1"/>
    <col min="9731" max="9731" width="25.42578125" style="167" bestFit="1" customWidth="1"/>
    <col min="9732" max="9732" width="21.5703125" style="167" customWidth="1"/>
    <col min="9733" max="9733" width="22" style="167" bestFit="1" customWidth="1"/>
    <col min="9734" max="9984" width="11.42578125" style="167"/>
    <col min="9985" max="9985" width="49.7109375" style="167" customWidth="1"/>
    <col min="9986" max="9986" width="22.28515625" style="167" bestFit="1" customWidth="1"/>
    <col min="9987" max="9987" width="25.42578125" style="167" bestFit="1" customWidth="1"/>
    <col min="9988" max="9988" width="21.5703125" style="167" customWidth="1"/>
    <col min="9989" max="9989" width="22" style="167" bestFit="1" customWidth="1"/>
    <col min="9990" max="10240" width="11.42578125" style="167"/>
    <col min="10241" max="10241" width="49.7109375" style="167" customWidth="1"/>
    <col min="10242" max="10242" width="22.28515625" style="167" bestFit="1" customWidth="1"/>
    <col min="10243" max="10243" width="25.42578125" style="167" bestFit="1" customWidth="1"/>
    <col min="10244" max="10244" width="21.5703125" style="167" customWidth="1"/>
    <col min="10245" max="10245" width="22" style="167" bestFit="1" customWidth="1"/>
    <col min="10246" max="10496" width="11.42578125" style="167"/>
    <col min="10497" max="10497" width="49.7109375" style="167" customWidth="1"/>
    <col min="10498" max="10498" width="22.28515625" style="167" bestFit="1" customWidth="1"/>
    <col min="10499" max="10499" width="25.42578125" style="167" bestFit="1" customWidth="1"/>
    <col min="10500" max="10500" width="21.5703125" style="167" customWidth="1"/>
    <col min="10501" max="10501" width="22" style="167" bestFit="1" customWidth="1"/>
    <col min="10502" max="10752" width="11.42578125" style="167"/>
    <col min="10753" max="10753" width="49.7109375" style="167" customWidth="1"/>
    <col min="10754" max="10754" width="22.28515625" style="167" bestFit="1" customWidth="1"/>
    <col min="10755" max="10755" width="25.42578125" style="167" bestFit="1" customWidth="1"/>
    <col min="10756" max="10756" width="21.5703125" style="167" customWidth="1"/>
    <col min="10757" max="10757" width="22" style="167" bestFit="1" customWidth="1"/>
    <col min="10758" max="11008" width="11.42578125" style="167"/>
    <col min="11009" max="11009" width="49.7109375" style="167" customWidth="1"/>
    <col min="11010" max="11010" width="22.28515625" style="167" bestFit="1" customWidth="1"/>
    <col min="11011" max="11011" width="25.42578125" style="167" bestFit="1" customWidth="1"/>
    <col min="11012" max="11012" width="21.5703125" style="167" customWidth="1"/>
    <col min="11013" max="11013" width="22" style="167" bestFit="1" customWidth="1"/>
    <col min="11014" max="11264" width="11.42578125" style="167"/>
    <col min="11265" max="11265" width="49.7109375" style="167" customWidth="1"/>
    <col min="11266" max="11266" width="22.28515625" style="167" bestFit="1" customWidth="1"/>
    <col min="11267" max="11267" width="25.42578125" style="167" bestFit="1" customWidth="1"/>
    <col min="11268" max="11268" width="21.5703125" style="167" customWidth="1"/>
    <col min="11269" max="11269" width="22" style="167" bestFit="1" customWidth="1"/>
    <col min="11270" max="11520" width="11.42578125" style="167"/>
    <col min="11521" max="11521" width="49.7109375" style="167" customWidth="1"/>
    <col min="11522" max="11522" width="22.28515625" style="167" bestFit="1" customWidth="1"/>
    <col min="11523" max="11523" width="25.42578125" style="167" bestFit="1" customWidth="1"/>
    <col min="11524" max="11524" width="21.5703125" style="167" customWidth="1"/>
    <col min="11525" max="11525" width="22" style="167" bestFit="1" customWidth="1"/>
    <col min="11526" max="11776" width="11.42578125" style="167"/>
    <col min="11777" max="11777" width="49.7109375" style="167" customWidth="1"/>
    <col min="11778" max="11778" width="22.28515625" style="167" bestFit="1" customWidth="1"/>
    <col min="11779" max="11779" width="25.42578125" style="167" bestFit="1" customWidth="1"/>
    <col min="11780" max="11780" width="21.5703125" style="167" customWidth="1"/>
    <col min="11781" max="11781" width="22" style="167" bestFit="1" customWidth="1"/>
    <col min="11782" max="12032" width="11.42578125" style="167"/>
    <col min="12033" max="12033" width="49.7109375" style="167" customWidth="1"/>
    <col min="12034" max="12034" width="22.28515625" style="167" bestFit="1" customWidth="1"/>
    <col min="12035" max="12035" width="25.42578125" style="167" bestFit="1" customWidth="1"/>
    <col min="12036" max="12036" width="21.5703125" style="167" customWidth="1"/>
    <col min="12037" max="12037" width="22" style="167" bestFit="1" customWidth="1"/>
    <col min="12038" max="12288" width="11.42578125" style="167"/>
    <col min="12289" max="12289" width="49.7109375" style="167" customWidth="1"/>
    <col min="12290" max="12290" width="22.28515625" style="167" bestFit="1" customWidth="1"/>
    <col min="12291" max="12291" width="25.42578125" style="167" bestFit="1" customWidth="1"/>
    <col min="12292" max="12292" width="21.5703125" style="167" customWidth="1"/>
    <col min="12293" max="12293" width="22" style="167" bestFit="1" customWidth="1"/>
    <col min="12294" max="12544" width="11.42578125" style="167"/>
    <col min="12545" max="12545" width="49.7109375" style="167" customWidth="1"/>
    <col min="12546" max="12546" width="22.28515625" style="167" bestFit="1" customWidth="1"/>
    <col min="12547" max="12547" width="25.42578125" style="167" bestFit="1" customWidth="1"/>
    <col min="12548" max="12548" width="21.5703125" style="167" customWidth="1"/>
    <col min="12549" max="12549" width="22" style="167" bestFit="1" customWidth="1"/>
    <col min="12550" max="12800" width="11.42578125" style="167"/>
    <col min="12801" max="12801" width="49.7109375" style="167" customWidth="1"/>
    <col min="12802" max="12802" width="22.28515625" style="167" bestFit="1" customWidth="1"/>
    <col min="12803" max="12803" width="25.42578125" style="167" bestFit="1" customWidth="1"/>
    <col min="12804" max="12804" width="21.5703125" style="167" customWidth="1"/>
    <col min="12805" max="12805" width="22" style="167" bestFit="1" customWidth="1"/>
    <col min="12806" max="13056" width="11.42578125" style="167"/>
    <col min="13057" max="13057" width="49.7109375" style="167" customWidth="1"/>
    <col min="13058" max="13058" width="22.28515625" style="167" bestFit="1" customWidth="1"/>
    <col min="13059" max="13059" width="25.42578125" style="167" bestFit="1" customWidth="1"/>
    <col min="13060" max="13060" width="21.5703125" style="167" customWidth="1"/>
    <col min="13061" max="13061" width="22" style="167" bestFit="1" customWidth="1"/>
    <col min="13062" max="13312" width="11.42578125" style="167"/>
    <col min="13313" max="13313" width="49.7109375" style="167" customWidth="1"/>
    <col min="13314" max="13314" width="22.28515625" style="167" bestFit="1" customWidth="1"/>
    <col min="13315" max="13315" width="25.42578125" style="167" bestFit="1" customWidth="1"/>
    <col min="13316" max="13316" width="21.5703125" style="167" customWidth="1"/>
    <col min="13317" max="13317" width="22" style="167" bestFit="1" customWidth="1"/>
    <col min="13318" max="13568" width="11.42578125" style="167"/>
    <col min="13569" max="13569" width="49.7109375" style="167" customWidth="1"/>
    <col min="13570" max="13570" width="22.28515625" style="167" bestFit="1" customWidth="1"/>
    <col min="13571" max="13571" width="25.42578125" style="167" bestFit="1" customWidth="1"/>
    <col min="13572" max="13572" width="21.5703125" style="167" customWidth="1"/>
    <col min="13573" max="13573" width="22" style="167" bestFit="1" customWidth="1"/>
    <col min="13574" max="13824" width="11.42578125" style="167"/>
    <col min="13825" max="13825" width="49.7109375" style="167" customWidth="1"/>
    <col min="13826" max="13826" width="22.28515625" style="167" bestFit="1" customWidth="1"/>
    <col min="13827" max="13827" width="25.42578125" style="167" bestFit="1" customWidth="1"/>
    <col min="13828" max="13828" width="21.5703125" style="167" customWidth="1"/>
    <col min="13829" max="13829" width="22" style="167" bestFit="1" customWidth="1"/>
    <col min="13830" max="14080" width="11.42578125" style="167"/>
    <col min="14081" max="14081" width="49.7109375" style="167" customWidth="1"/>
    <col min="14082" max="14082" width="22.28515625" style="167" bestFit="1" customWidth="1"/>
    <col min="14083" max="14083" width="25.42578125" style="167" bestFit="1" customWidth="1"/>
    <col min="14084" max="14084" width="21.5703125" style="167" customWidth="1"/>
    <col min="14085" max="14085" width="22" style="167" bestFit="1" customWidth="1"/>
    <col min="14086" max="14336" width="11.42578125" style="167"/>
    <col min="14337" max="14337" width="49.7109375" style="167" customWidth="1"/>
    <col min="14338" max="14338" width="22.28515625" style="167" bestFit="1" customWidth="1"/>
    <col min="14339" max="14339" width="25.42578125" style="167" bestFit="1" customWidth="1"/>
    <col min="14340" max="14340" width="21.5703125" style="167" customWidth="1"/>
    <col min="14341" max="14341" width="22" style="167" bestFit="1" customWidth="1"/>
    <col min="14342" max="14592" width="11.42578125" style="167"/>
    <col min="14593" max="14593" width="49.7109375" style="167" customWidth="1"/>
    <col min="14594" max="14594" width="22.28515625" style="167" bestFit="1" customWidth="1"/>
    <col min="14595" max="14595" width="25.42578125" style="167" bestFit="1" customWidth="1"/>
    <col min="14596" max="14596" width="21.5703125" style="167" customWidth="1"/>
    <col min="14597" max="14597" width="22" style="167" bestFit="1" customWidth="1"/>
    <col min="14598" max="14848" width="11.42578125" style="167"/>
    <col min="14849" max="14849" width="49.7109375" style="167" customWidth="1"/>
    <col min="14850" max="14850" width="22.28515625" style="167" bestFit="1" customWidth="1"/>
    <col min="14851" max="14851" width="25.42578125" style="167" bestFit="1" customWidth="1"/>
    <col min="14852" max="14852" width="21.5703125" style="167" customWidth="1"/>
    <col min="14853" max="14853" width="22" style="167" bestFit="1" customWidth="1"/>
    <col min="14854" max="15104" width="11.42578125" style="167"/>
    <col min="15105" max="15105" width="49.7109375" style="167" customWidth="1"/>
    <col min="15106" max="15106" width="22.28515625" style="167" bestFit="1" customWidth="1"/>
    <col min="15107" max="15107" width="25.42578125" style="167" bestFit="1" customWidth="1"/>
    <col min="15108" max="15108" width="21.5703125" style="167" customWidth="1"/>
    <col min="15109" max="15109" width="22" style="167" bestFit="1" customWidth="1"/>
    <col min="15110" max="15360" width="11.42578125" style="167"/>
    <col min="15361" max="15361" width="49.7109375" style="167" customWidth="1"/>
    <col min="15362" max="15362" width="22.28515625" style="167" bestFit="1" customWidth="1"/>
    <col min="15363" max="15363" width="25.42578125" style="167" bestFit="1" customWidth="1"/>
    <col min="15364" max="15364" width="21.5703125" style="167" customWidth="1"/>
    <col min="15365" max="15365" width="22" style="167" bestFit="1" customWidth="1"/>
    <col min="15366" max="15616" width="11.42578125" style="167"/>
    <col min="15617" max="15617" width="49.7109375" style="167" customWidth="1"/>
    <col min="15618" max="15618" width="22.28515625" style="167" bestFit="1" customWidth="1"/>
    <col min="15619" max="15619" width="25.42578125" style="167" bestFit="1" customWidth="1"/>
    <col min="15620" max="15620" width="21.5703125" style="167" customWidth="1"/>
    <col min="15621" max="15621" width="22" style="167" bestFit="1" customWidth="1"/>
    <col min="15622" max="15872" width="11.42578125" style="167"/>
    <col min="15873" max="15873" width="49.7109375" style="167" customWidth="1"/>
    <col min="15874" max="15874" width="22.28515625" style="167" bestFit="1" customWidth="1"/>
    <col min="15875" max="15875" width="25.42578125" style="167" bestFit="1" customWidth="1"/>
    <col min="15876" max="15876" width="21.5703125" style="167" customWidth="1"/>
    <col min="15877" max="15877" width="22" style="167" bestFit="1" customWidth="1"/>
    <col min="15878" max="16128" width="11.42578125" style="167"/>
    <col min="16129" max="16129" width="49.7109375" style="167" customWidth="1"/>
    <col min="16130" max="16130" width="22.28515625" style="167" bestFit="1" customWidth="1"/>
    <col min="16131" max="16131" width="25.42578125" style="167" bestFit="1" customWidth="1"/>
    <col min="16132" max="16132" width="21.5703125" style="167" customWidth="1"/>
    <col min="16133" max="16133" width="22" style="167" bestFit="1" customWidth="1"/>
    <col min="16134" max="16384" width="11.42578125" style="167"/>
  </cols>
  <sheetData>
    <row r="2" spans="1:5">
      <c r="A2" s="519" t="s">
        <v>1157</v>
      </c>
      <c r="B2" s="519"/>
      <c r="C2" s="519"/>
      <c r="D2" s="519"/>
      <c r="E2" s="519"/>
    </row>
    <row r="3" spans="1:5">
      <c r="A3" s="520" t="s">
        <v>1158</v>
      </c>
      <c r="B3" s="520"/>
      <c r="C3" s="520"/>
      <c r="D3" s="520"/>
      <c r="E3" s="520"/>
    </row>
    <row r="4" spans="1:5" ht="15.75">
      <c r="A4" s="520" t="s">
        <v>1159</v>
      </c>
      <c r="B4" s="520"/>
      <c r="C4" s="520"/>
      <c r="D4" s="520"/>
      <c r="E4" s="520"/>
    </row>
    <row r="5" spans="1:5" ht="15" thickBot="1">
      <c r="A5" s="521" t="s">
        <v>1160</v>
      </c>
      <c r="B5" s="521"/>
      <c r="C5" s="521"/>
      <c r="D5" s="521"/>
      <c r="E5" s="521"/>
    </row>
    <row r="6" spans="1:5" ht="28.5">
      <c r="A6" s="522" t="s">
        <v>1161</v>
      </c>
      <c r="B6" s="524" t="s">
        <v>1162</v>
      </c>
      <c r="C6" s="103" t="s">
        <v>1163</v>
      </c>
      <c r="D6" s="103" t="s">
        <v>1163</v>
      </c>
      <c r="E6" s="522" t="s">
        <v>1164</v>
      </c>
    </row>
    <row r="7" spans="1:5" ht="45" thickBot="1">
      <c r="A7" s="523"/>
      <c r="B7" s="525"/>
      <c r="C7" s="104" t="s">
        <v>1165</v>
      </c>
      <c r="D7" s="104" t="s">
        <v>1166</v>
      </c>
      <c r="E7" s="523"/>
    </row>
    <row r="8" spans="1:5">
      <c r="A8" s="105"/>
      <c r="B8" s="105"/>
      <c r="C8" s="105"/>
      <c r="D8" s="105"/>
      <c r="E8" s="105"/>
    </row>
    <row r="9" spans="1:5">
      <c r="A9" s="105" t="s">
        <v>952</v>
      </c>
      <c r="B9" s="106">
        <v>1126318652.01</v>
      </c>
      <c r="C9" s="106">
        <v>793374096.90999997</v>
      </c>
      <c r="D9" s="106">
        <v>519946292.29000008</v>
      </c>
      <c r="E9" s="106">
        <v>10908965.830000002</v>
      </c>
    </row>
    <row r="10" spans="1:5">
      <c r="A10" s="105"/>
      <c r="B10" s="107"/>
      <c r="C10" s="106"/>
      <c r="D10" s="106"/>
      <c r="E10" s="106"/>
    </row>
    <row r="11" spans="1:5">
      <c r="A11" s="108" t="s">
        <v>1167</v>
      </c>
      <c r="B11" s="109">
        <v>78049608.179999992</v>
      </c>
      <c r="C11" s="109">
        <v>60929382.480000004</v>
      </c>
      <c r="D11" s="109">
        <v>2910000</v>
      </c>
      <c r="E11" s="109">
        <v>0</v>
      </c>
    </row>
    <row r="12" spans="1:5">
      <c r="A12" s="108" t="s">
        <v>1168</v>
      </c>
      <c r="B12" s="109">
        <v>730000</v>
      </c>
      <c r="C12" s="109">
        <v>0</v>
      </c>
      <c r="D12" s="109">
        <v>0</v>
      </c>
      <c r="E12" s="109">
        <v>0</v>
      </c>
    </row>
    <row r="13" spans="1:5">
      <c r="A13" s="108" t="s">
        <v>1169</v>
      </c>
      <c r="B13" s="109">
        <v>8901786</v>
      </c>
      <c r="C13" s="109">
        <v>1191900.01</v>
      </c>
      <c r="D13" s="109">
        <v>1000000</v>
      </c>
      <c r="E13" s="109">
        <v>0</v>
      </c>
    </row>
    <row r="14" spans="1:5">
      <c r="A14" s="108" t="s">
        <v>1170</v>
      </c>
      <c r="B14" s="109">
        <v>1071472.77</v>
      </c>
      <c r="C14" s="109">
        <v>7883501.2000000002</v>
      </c>
      <c r="D14" s="109">
        <v>140000</v>
      </c>
      <c r="E14" s="109">
        <v>0</v>
      </c>
    </row>
    <row r="15" spans="1:5">
      <c r="A15" s="108" t="s">
        <v>1171</v>
      </c>
      <c r="B15" s="109">
        <v>1435000</v>
      </c>
      <c r="C15" s="109">
        <v>0</v>
      </c>
      <c r="D15" s="109">
        <v>0</v>
      </c>
      <c r="E15" s="109">
        <v>0</v>
      </c>
    </row>
    <row r="16" spans="1:5">
      <c r="A16" s="108" t="s">
        <v>1172</v>
      </c>
      <c r="B16" s="109">
        <v>1916500</v>
      </c>
      <c r="C16" s="109">
        <v>175339.07</v>
      </c>
      <c r="D16" s="109">
        <v>0</v>
      </c>
      <c r="E16" s="109">
        <v>0</v>
      </c>
    </row>
    <row r="17" spans="1:5">
      <c r="A17" s="108" t="s">
        <v>1173</v>
      </c>
      <c r="B17" s="109">
        <v>8738308.0899999999</v>
      </c>
      <c r="C17" s="109">
        <v>775000</v>
      </c>
      <c r="D17" s="109">
        <v>0</v>
      </c>
      <c r="E17" s="109">
        <v>0</v>
      </c>
    </row>
    <row r="18" spans="1:5">
      <c r="A18" s="108" t="s">
        <v>1174</v>
      </c>
      <c r="B18" s="109">
        <v>2051000</v>
      </c>
      <c r="C18" s="109">
        <v>608500</v>
      </c>
      <c r="D18" s="109">
        <v>0</v>
      </c>
      <c r="E18" s="109">
        <v>0</v>
      </c>
    </row>
    <row r="19" spans="1:5">
      <c r="A19" s="108" t="s">
        <v>1175</v>
      </c>
      <c r="B19" s="109">
        <v>25871245.16</v>
      </c>
      <c r="C19" s="109">
        <v>304199.90999999997</v>
      </c>
      <c r="D19" s="109">
        <v>10000</v>
      </c>
      <c r="E19" s="109">
        <v>0</v>
      </c>
    </row>
    <row r="20" spans="1:5">
      <c r="A20" s="108" t="s">
        <v>1176</v>
      </c>
      <c r="B20" s="109">
        <v>1053500</v>
      </c>
      <c r="C20" s="109">
        <v>2922000</v>
      </c>
      <c r="D20" s="109">
        <v>0</v>
      </c>
      <c r="E20" s="109">
        <v>0</v>
      </c>
    </row>
    <row r="21" spans="1:5">
      <c r="A21" s="108" t="s">
        <v>1177</v>
      </c>
      <c r="B21" s="109">
        <v>9178.08</v>
      </c>
      <c r="C21" s="109">
        <v>153761.66999999998</v>
      </c>
      <c r="D21" s="109">
        <v>0</v>
      </c>
      <c r="E21" s="109">
        <v>0</v>
      </c>
    </row>
    <row r="22" spans="1:5">
      <c r="A22" s="108" t="s">
        <v>1178</v>
      </c>
      <c r="B22" s="109">
        <v>0</v>
      </c>
      <c r="C22" s="109">
        <v>1100</v>
      </c>
      <c r="D22" s="109">
        <v>0</v>
      </c>
      <c r="E22" s="109">
        <v>0</v>
      </c>
    </row>
    <row r="23" spans="1:5">
      <c r="A23" s="108" t="s">
        <v>1179</v>
      </c>
      <c r="B23" s="109">
        <v>778439.22</v>
      </c>
      <c r="C23" s="109">
        <v>0</v>
      </c>
      <c r="D23" s="109">
        <v>0</v>
      </c>
      <c r="E23" s="109">
        <v>0</v>
      </c>
    </row>
    <row r="24" spans="1:5">
      <c r="A24" s="108" t="s">
        <v>1180</v>
      </c>
      <c r="B24" s="109">
        <v>1091500</v>
      </c>
      <c r="C24" s="109">
        <v>580000</v>
      </c>
      <c r="D24" s="109">
        <v>0</v>
      </c>
      <c r="E24" s="109">
        <v>0</v>
      </c>
    </row>
    <row r="25" spans="1:5">
      <c r="A25" s="108" t="s">
        <v>1181</v>
      </c>
      <c r="B25" s="109">
        <v>116086.39</v>
      </c>
      <c r="C25" s="109">
        <v>0</v>
      </c>
      <c r="D25" s="109">
        <v>0</v>
      </c>
      <c r="E25" s="109">
        <v>0</v>
      </c>
    </row>
    <row r="26" spans="1:5">
      <c r="A26" s="108" t="s">
        <v>1182</v>
      </c>
      <c r="B26" s="109">
        <v>0</v>
      </c>
      <c r="C26" s="109">
        <v>8664678.5500000007</v>
      </c>
      <c r="D26" s="109">
        <v>30344722.419999998</v>
      </c>
      <c r="E26" s="109">
        <v>0</v>
      </c>
    </row>
    <row r="27" spans="1:5">
      <c r="A27" s="108" t="s">
        <v>1183</v>
      </c>
      <c r="B27" s="109">
        <v>3177903.04</v>
      </c>
      <c r="C27" s="109">
        <v>3918661</v>
      </c>
      <c r="D27" s="109">
        <v>0</v>
      </c>
      <c r="E27" s="109">
        <v>0</v>
      </c>
    </row>
    <row r="28" spans="1:5">
      <c r="A28" s="108" t="s">
        <v>1184</v>
      </c>
      <c r="B28" s="109">
        <v>0</v>
      </c>
      <c r="C28" s="109">
        <v>0</v>
      </c>
      <c r="D28" s="109">
        <v>3984000</v>
      </c>
      <c r="E28" s="109">
        <v>170000</v>
      </c>
    </row>
    <row r="29" spans="1:5">
      <c r="A29" s="108" t="s">
        <v>1185</v>
      </c>
      <c r="B29" s="109">
        <v>0</v>
      </c>
      <c r="C29" s="109">
        <v>0</v>
      </c>
      <c r="D29" s="109">
        <v>42327605.840000004</v>
      </c>
      <c r="E29" s="109">
        <v>476400</v>
      </c>
    </row>
    <row r="30" spans="1:5">
      <c r="A30" s="108" t="s">
        <v>1186</v>
      </c>
      <c r="B30" s="109">
        <v>1606372.81</v>
      </c>
      <c r="C30" s="109">
        <v>0</v>
      </c>
      <c r="D30" s="109">
        <v>0</v>
      </c>
      <c r="E30" s="109">
        <v>0</v>
      </c>
    </row>
    <row r="31" spans="1:5">
      <c r="A31" s="108" t="s">
        <v>1187</v>
      </c>
      <c r="B31" s="109">
        <v>202000</v>
      </c>
      <c r="C31" s="109">
        <v>0</v>
      </c>
      <c r="D31" s="109">
        <v>0</v>
      </c>
      <c r="E31" s="109">
        <v>0</v>
      </c>
    </row>
    <row r="32" spans="1:5">
      <c r="A32" s="108" t="s">
        <v>1188</v>
      </c>
      <c r="B32" s="109">
        <v>2135252.5499999998</v>
      </c>
      <c r="C32" s="109">
        <v>0</v>
      </c>
      <c r="D32" s="109">
        <v>0</v>
      </c>
      <c r="E32" s="109">
        <v>0</v>
      </c>
    </row>
    <row r="33" spans="1:5">
      <c r="A33" s="108" t="s">
        <v>1189</v>
      </c>
      <c r="B33" s="109">
        <v>884000</v>
      </c>
      <c r="C33" s="109">
        <v>0</v>
      </c>
      <c r="D33" s="109">
        <v>0</v>
      </c>
      <c r="E33" s="109">
        <v>0</v>
      </c>
    </row>
    <row r="34" spans="1:5">
      <c r="A34" s="108" t="s">
        <v>1190</v>
      </c>
      <c r="B34" s="109">
        <v>0</v>
      </c>
      <c r="C34" s="109">
        <v>0</v>
      </c>
      <c r="D34" s="109">
        <v>9949570</v>
      </c>
      <c r="E34" s="109">
        <v>0</v>
      </c>
    </row>
    <row r="35" spans="1:5">
      <c r="A35" s="108" t="s">
        <v>1191</v>
      </c>
      <c r="B35" s="109">
        <v>5857065.7999999998</v>
      </c>
      <c r="C35" s="109">
        <v>4996334.7</v>
      </c>
      <c r="D35" s="109">
        <v>287786</v>
      </c>
      <c r="E35" s="109">
        <v>0</v>
      </c>
    </row>
    <row r="36" spans="1:5">
      <c r="A36" s="108" t="s">
        <v>1192</v>
      </c>
      <c r="B36" s="109">
        <v>3079711.06</v>
      </c>
      <c r="C36" s="109">
        <v>1203997.5</v>
      </c>
      <c r="D36" s="109">
        <v>0</v>
      </c>
      <c r="E36" s="109">
        <v>0</v>
      </c>
    </row>
    <row r="37" spans="1:5">
      <c r="A37" s="108" t="s">
        <v>1193</v>
      </c>
      <c r="B37" s="109">
        <v>22944761</v>
      </c>
      <c r="C37" s="109">
        <v>2156298.7999999998</v>
      </c>
      <c r="D37" s="109">
        <v>251685</v>
      </c>
      <c r="E37" s="109">
        <v>0</v>
      </c>
    </row>
    <row r="38" spans="1:5">
      <c r="A38" s="108" t="s">
        <v>1194</v>
      </c>
      <c r="B38" s="109">
        <v>3194186</v>
      </c>
      <c r="C38" s="109">
        <v>2576504</v>
      </c>
      <c r="D38" s="109">
        <v>0</v>
      </c>
      <c r="E38" s="109">
        <v>0</v>
      </c>
    </row>
    <row r="39" spans="1:5">
      <c r="A39" s="108" t="s">
        <v>1195</v>
      </c>
      <c r="B39" s="109">
        <v>0</v>
      </c>
      <c r="C39" s="109">
        <v>2570084.91</v>
      </c>
      <c r="D39" s="109">
        <v>5329350</v>
      </c>
      <c r="E39" s="109">
        <v>0</v>
      </c>
    </row>
    <row r="40" spans="1:5">
      <c r="A40" s="108" t="s">
        <v>1196</v>
      </c>
      <c r="B40" s="109">
        <v>0</v>
      </c>
      <c r="C40" s="109">
        <v>50000</v>
      </c>
      <c r="D40" s="109">
        <v>4139000</v>
      </c>
      <c r="E40" s="109">
        <v>0</v>
      </c>
    </row>
    <row r="41" spans="1:5">
      <c r="A41" s="108" t="s">
        <v>1197</v>
      </c>
      <c r="B41" s="109">
        <v>144052558.39999998</v>
      </c>
      <c r="C41" s="109">
        <v>116566136.15000001</v>
      </c>
      <c r="D41" s="109">
        <v>49438637.520000003</v>
      </c>
      <c r="E41" s="428">
        <v>6717594.2600000007</v>
      </c>
    </row>
    <row r="42" spans="1:5">
      <c r="A42" s="108" t="s">
        <v>1198</v>
      </c>
      <c r="B42" s="109">
        <v>257500</v>
      </c>
      <c r="C42" s="109">
        <v>170800</v>
      </c>
      <c r="D42" s="109">
        <v>0</v>
      </c>
      <c r="E42" s="109">
        <v>0</v>
      </c>
    </row>
    <row r="43" spans="1:5">
      <c r="A43" s="108" t="s">
        <v>1199</v>
      </c>
      <c r="B43" s="109">
        <v>0</v>
      </c>
      <c r="C43" s="109">
        <v>755142</v>
      </c>
      <c r="D43" s="109">
        <v>0</v>
      </c>
      <c r="E43" s="109">
        <v>0</v>
      </c>
    </row>
    <row r="44" spans="1:5">
      <c r="A44" s="108" t="s">
        <v>1200</v>
      </c>
      <c r="B44" s="109">
        <v>4863468.47</v>
      </c>
      <c r="C44" s="109">
        <v>0</v>
      </c>
      <c r="D44" s="109">
        <v>1877846.49</v>
      </c>
      <c r="E44" s="109">
        <v>0</v>
      </c>
    </row>
    <row r="45" spans="1:5">
      <c r="A45" s="108" t="s">
        <v>1201</v>
      </c>
      <c r="B45" s="109">
        <v>7417224.8900000006</v>
      </c>
      <c r="C45" s="109">
        <v>11372510</v>
      </c>
      <c r="D45" s="109">
        <v>166500</v>
      </c>
      <c r="E45" s="109">
        <v>0</v>
      </c>
    </row>
    <row r="46" spans="1:5">
      <c r="A46" s="108" t="s">
        <v>1202</v>
      </c>
      <c r="B46" s="109">
        <v>20472578.02</v>
      </c>
      <c r="C46" s="109">
        <v>8428915.0999999996</v>
      </c>
      <c r="D46" s="109">
        <v>22040953.890000001</v>
      </c>
      <c r="E46" s="109">
        <v>0</v>
      </c>
    </row>
    <row r="47" spans="1:5">
      <c r="A47" s="108" t="s">
        <v>1203</v>
      </c>
      <c r="B47" s="109">
        <v>4882395.3299999991</v>
      </c>
      <c r="C47" s="109">
        <v>1788173.32</v>
      </c>
      <c r="D47" s="109">
        <v>20000</v>
      </c>
      <c r="E47" s="109">
        <v>0</v>
      </c>
    </row>
    <row r="48" spans="1:5">
      <c r="A48" s="108" t="s">
        <v>1204</v>
      </c>
      <c r="B48" s="109">
        <v>342283879.44999999</v>
      </c>
      <c r="C48" s="109">
        <v>231878449.63</v>
      </c>
      <c r="D48" s="109">
        <v>87351552.859999985</v>
      </c>
      <c r="E48" s="109">
        <v>0</v>
      </c>
    </row>
    <row r="49" spans="1:5">
      <c r="A49" s="108" t="s">
        <v>1205</v>
      </c>
      <c r="B49" s="109">
        <v>48436749.480000004</v>
      </c>
      <c r="C49" s="109">
        <v>23174079.079999998</v>
      </c>
      <c r="D49" s="109">
        <v>54071830.840000004</v>
      </c>
      <c r="E49" s="109">
        <v>79221.570000000007</v>
      </c>
    </row>
    <row r="50" spans="1:5">
      <c r="A50" s="108" t="s">
        <v>1206</v>
      </c>
      <c r="B50" s="109">
        <v>500000</v>
      </c>
      <c r="C50" s="109">
        <v>780250</v>
      </c>
      <c r="D50" s="109">
        <v>0</v>
      </c>
      <c r="E50" s="109">
        <v>0</v>
      </c>
    </row>
    <row r="51" spans="1:5">
      <c r="A51" s="108" t="s">
        <v>1207</v>
      </c>
      <c r="B51" s="109">
        <v>9981607.1999999993</v>
      </c>
      <c r="C51" s="109">
        <v>2403180</v>
      </c>
      <c r="D51" s="109">
        <v>522000</v>
      </c>
      <c r="E51" s="109">
        <v>0</v>
      </c>
    </row>
    <row r="52" spans="1:5">
      <c r="A52" s="108" t="s">
        <v>1208</v>
      </c>
      <c r="B52" s="109">
        <v>0</v>
      </c>
      <c r="C52" s="109">
        <v>414347</v>
      </c>
      <c r="D52" s="109">
        <v>0</v>
      </c>
      <c r="E52" s="109">
        <v>0</v>
      </c>
    </row>
    <row r="53" spans="1:5">
      <c r="A53" s="108" t="s">
        <v>1209</v>
      </c>
      <c r="B53" s="109">
        <v>9212244.0500000007</v>
      </c>
      <c r="C53" s="109">
        <v>7550000</v>
      </c>
      <c r="D53" s="109">
        <v>0</v>
      </c>
      <c r="E53" s="109">
        <v>0</v>
      </c>
    </row>
    <row r="54" spans="1:5">
      <c r="A54" s="108" t="s">
        <v>1210</v>
      </c>
      <c r="B54" s="109">
        <v>29545927</v>
      </c>
      <c r="C54" s="109">
        <v>580500</v>
      </c>
      <c r="D54" s="109">
        <v>5646558</v>
      </c>
      <c r="E54" s="109">
        <v>0</v>
      </c>
    </row>
    <row r="55" spans="1:5">
      <c r="A55" s="108" t="s">
        <v>1211</v>
      </c>
      <c r="B55" s="109">
        <v>0</v>
      </c>
      <c r="C55" s="109">
        <v>2000</v>
      </c>
      <c r="D55" s="109">
        <v>0</v>
      </c>
      <c r="E55" s="109">
        <v>0</v>
      </c>
    </row>
    <row r="56" spans="1:5">
      <c r="A56" s="108" t="s">
        <v>1212</v>
      </c>
      <c r="B56" s="109">
        <v>13284379.160000002</v>
      </c>
      <c r="C56" s="109">
        <v>9613785</v>
      </c>
      <c r="D56" s="109">
        <v>5742860.3599999994</v>
      </c>
      <c r="E56" s="109">
        <v>0</v>
      </c>
    </row>
    <row r="57" spans="1:5">
      <c r="A57" s="108" t="s">
        <v>1213</v>
      </c>
      <c r="B57" s="109">
        <v>2285000</v>
      </c>
      <c r="C57" s="109">
        <v>1140000</v>
      </c>
      <c r="D57" s="109">
        <v>0</v>
      </c>
      <c r="E57" s="109">
        <v>0</v>
      </c>
    </row>
    <row r="58" spans="1:5">
      <c r="A58" s="108" t="s">
        <v>1214</v>
      </c>
      <c r="B58" s="109">
        <v>11460000</v>
      </c>
      <c r="C58" s="109">
        <v>0</v>
      </c>
      <c r="D58" s="109">
        <v>0</v>
      </c>
      <c r="E58" s="109">
        <v>0</v>
      </c>
    </row>
    <row r="59" spans="1:5">
      <c r="A59" s="108" t="s">
        <v>1215</v>
      </c>
      <c r="B59" s="109">
        <v>102844820.55999999</v>
      </c>
      <c r="C59" s="109">
        <v>25105273</v>
      </c>
      <c r="D59" s="109">
        <v>7686272.9699999988</v>
      </c>
      <c r="E59" s="109">
        <v>0</v>
      </c>
    </row>
    <row r="60" spans="1:5">
      <c r="A60" s="108" t="s">
        <v>1216</v>
      </c>
      <c r="B60" s="109">
        <v>562500</v>
      </c>
      <c r="C60" s="109">
        <v>0</v>
      </c>
      <c r="D60" s="109">
        <v>0</v>
      </c>
      <c r="E60" s="109">
        <v>0</v>
      </c>
    </row>
    <row r="61" spans="1:5">
      <c r="A61" s="108" t="s">
        <v>1217</v>
      </c>
      <c r="B61" s="109">
        <v>2315171.6</v>
      </c>
      <c r="C61" s="109">
        <v>79129603.400000006</v>
      </c>
      <c r="D61" s="109">
        <v>49999307</v>
      </c>
      <c r="E61" s="109">
        <v>0</v>
      </c>
    </row>
    <row r="62" spans="1:5">
      <c r="A62" s="108" t="s">
        <v>1218</v>
      </c>
      <c r="B62" s="109">
        <v>395000</v>
      </c>
      <c r="C62" s="109">
        <v>0</v>
      </c>
      <c r="D62" s="109">
        <v>0</v>
      </c>
      <c r="E62" s="109">
        <v>0</v>
      </c>
    </row>
    <row r="63" spans="1:5">
      <c r="A63" s="108" t="s">
        <v>1219</v>
      </c>
      <c r="B63" s="109">
        <v>50000</v>
      </c>
      <c r="C63" s="109">
        <v>0</v>
      </c>
      <c r="D63" s="109">
        <v>0</v>
      </c>
      <c r="E63" s="109">
        <v>0</v>
      </c>
    </row>
    <row r="64" spans="1:5">
      <c r="A64" s="108" t="s">
        <v>1220</v>
      </c>
      <c r="B64" s="109">
        <v>3494000</v>
      </c>
      <c r="C64" s="109">
        <v>853800</v>
      </c>
      <c r="D64" s="109">
        <v>0</v>
      </c>
      <c r="E64" s="109">
        <v>0</v>
      </c>
    </row>
    <row r="65" spans="1:5">
      <c r="A65" s="108" t="s">
        <v>1221</v>
      </c>
      <c r="B65" s="109">
        <v>625000</v>
      </c>
      <c r="C65" s="109">
        <v>0</v>
      </c>
      <c r="D65" s="109">
        <v>0</v>
      </c>
      <c r="E65" s="109">
        <v>0</v>
      </c>
    </row>
    <row r="66" spans="1:5">
      <c r="A66" s="108" t="s">
        <v>1222</v>
      </c>
      <c r="B66" s="109">
        <v>68285456</v>
      </c>
      <c r="C66" s="109">
        <v>0</v>
      </c>
      <c r="D66" s="109">
        <v>0</v>
      </c>
      <c r="E66" s="109">
        <v>0</v>
      </c>
    </row>
    <row r="67" spans="1:5">
      <c r="A67" s="108" t="s">
        <v>1223</v>
      </c>
      <c r="B67" s="109">
        <v>1765100</v>
      </c>
      <c r="C67" s="109">
        <v>255000</v>
      </c>
      <c r="D67" s="109">
        <v>0</v>
      </c>
      <c r="E67" s="109">
        <v>0</v>
      </c>
    </row>
    <row r="68" spans="1:5">
      <c r="A68" s="108" t="s">
        <v>1224</v>
      </c>
      <c r="B68" s="109">
        <v>1784625</v>
      </c>
      <c r="C68" s="109">
        <v>0</v>
      </c>
      <c r="D68" s="109">
        <v>0</v>
      </c>
      <c r="E68" s="109">
        <v>0</v>
      </c>
    </row>
    <row r="69" spans="1:5">
      <c r="A69" s="108" t="s">
        <v>1225</v>
      </c>
      <c r="B69" s="109">
        <v>6319871</v>
      </c>
      <c r="C69" s="109">
        <v>453926.2</v>
      </c>
      <c r="D69" s="109">
        <v>0</v>
      </c>
      <c r="E69" s="109">
        <v>0</v>
      </c>
    </row>
    <row r="70" spans="1:5">
      <c r="A70" s="108" t="s">
        <v>1226</v>
      </c>
      <c r="B70" s="109">
        <v>40261685.979999997</v>
      </c>
      <c r="C70" s="109">
        <v>105394572.95</v>
      </c>
      <c r="D70" s="109">
        <v>48978849.100000001</v>
      </c>
      <c r="E70" s="109">
        <v>3235750</v>
      </c>
    </row>
    <row r="71" spans="1:5">
      <c r="A71" s="108" t="s">
        <v>1227</v>
      </c>
      <c r="B71" s="109">
        <v>306000</v>
      </c>
      <c r="C71" s="109">
        <v>0</v>
      </c>
      <c r="D71" s="109">
        <v>0</v>
      </c>
      <c r="E71" s="109">
        <v>0</v>
      </c>
    </row>
    <row r="72" spans="1:5">
      <c r="A72" s="108" t="s">
        <v>1228</v>
      </c>
      <c r="B72" s="109">
        <v>60300675.269999996</v>
      </c>
      <c r="C72" s="109">
        <v>56227410.280000001</v>
      </c>
      <c r="D72" s="109">
        <v>84722759</v>
      </c>
      <c r="E72" s="109">
        <v>230000</v>
      </c>
    </row>
    <row r="73" spans="1:5">
      <c r="A73" s="108" t="s">
        <v>1229</v>
      </c>
      <c r="B73" s="109">
        <v>4873500</v>
      </c>
      <c r="C73" s="109">
        <v>0</v>
      </c>
      <c r="D73" s="109">
        <v>0</v>
      </c>
      <c r="E73" s="109">
        <v>0</v>
      </c>
    </row>
    <row r="74" spans="1:5">
      <c r="A74" s="108" t="s">
        <v>1230</v>
      </c>
      <c r="B74" s="109">
        <v>10000</v>
      </c>
      <c r="C74" s="109">
        <v>0</v>
      </c>
      <c r="D74" s="109">
        <v>0</v>
      </c>
      <c r="E74" s="109">
        <v>0</v>
      </c>
    </row>
    <row r="75" spans="1:5">
      <c r="A75" s="108" t="s">
        <v>1231</v>
      </c>
      <c r="B75" s="109">
        <v>0</v>
      </c>
      <c r="C75" s="109">
        <v>7675000</v>
      </c>
      <c r="D75" s="109">
        <v>1006645</v>
      </c>
      <c r="E75" s="109">
        <v>0</v>
      </c>
    </row>
    <row r="76" spans="1:5">
      <c r="A76" s="108" t="s">
        <v>1232</v>
      </c>
      <c r="B76" s="109">
        <v>123000</v>
      </c>
      <c r="C76" s="109">
        <v>0</v>
      </c>
      <c r="D76" s="109">
        <v>0</v>
      </c>
      <c r="E76" s="109">
        <v>0</v>
      </c>
    </row>
    <row r="77" spans="1:5">
      <c r="A77" s="108" t="s">
        <v>1233</v>
      </c>
      <c r="B77" s="109">
        <v>333859</v>
      </c>
      <c r="C77" s="109">
        <v>0</v>
      </c>
      <c r="D77" s="109">
        <v>0</v>
      </c>
      <c r="E77" s="109">
        <v>0</v>
      </c>
    </row>
    <row r="78" spans="1:5">
      <c r="A78" s="108" t="s">
        <v>1234</v>
      </c>
      <c r="B78" s="109">
        <v>7838000</v>
      </c>
      <c r="C78" s="109">
        <v>0</v>
      </c>
      <c r="D78" s="109">
        <v>0</v>
      </c>
      <c r="E78" s="109">
        <v>0</v>
      </c>
    </row>
    <row r="79" spans="1:5">
      <c r="A79" s="110"/>
      <c r="B79" s="111"/>
      <c r="C79" s="112"/>
      <c r="D79" s="111"/>
      <c r="E79" s="111"/>
    </row>
    <row r="80" spans="1:5">
      <c r="A80" s="113" t="s">
        <v>1235</v>
      </c>
      <c r="B80" s="114"/>
      <c r="C80" s="115"/>
      <c r="D80" s="114"/>
      <c r="E80" s="114"/>
    </row>
    <row r="81" spans="1:1">
      <c r="A81" s="116" t="s">
        <v>1236</v>
      </c>
    </row>
    <row r="82" spans="1:1">
      <c r="A82" s="116" t="s">
        <v>1237</v>
      </c>
    </row>
    <row r="83" spans="1:1">
      <c r="A83" s="116" t="s">
        <v>1238</v>
      </c>
    </row>
    <row r="84" spans="1:1">
      <c r="A84" s="116" t="s">
        <v>1239</v>
      </c>
    </row>
    <row r="85" spans="1:1">
      <c r="A85" s="117" t="s">
        <v>1240</v>
      </c>
    </row>
    <row r="86" spans="1:1">
      <c r="A86" s="117" t="s">
        <v>1241</v>
      </c>
    </row>
  </sheetData>
  <mergeCells count="7">
    <mergeCell ref="A2:E2"/>
    <mergeCell ref="A3:E3"/>
    <mergeCell ref="A4:E4"/>
    <mergeCell ref="A5:E5"/>
    <mergeCell ref="A6:A7"/>
    <mergeCell ref="B6:B7"/>
    <mergeCell ref="E6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43</vt:i4>
      </vt:variant>
      <vt:variant>
        <vt:lpstr>Rangos con nombre</vt:lpstr>
      </vt:variant>
      <vt:variant>
        <vt:i4>43</vt:i4>
      </vt:variant>
    </vt:vector>
  </HeadingPairs>
  <TitlesOfParts>
    <vt:vector size="86" baseType="lpstr"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G1</vt:lpstr>
      <vt:lpstr>11</vt:lpstr>
      <vt:lpstr>12</vt:lpstr>
      <vt:lpstr>G2</vt:lpstr>
      <vt:lpstr>13</vt:lpstr>
      <vt:lpstr>G3</vt:lpstr>
      <vt:lpstr>14</vt:lpstr>
      <vt:lpstr>15</vt:lpstr>
      <vt:lpstr>G4</vt:lpstr>
      <vt:lpstr>16</vt:lpstr>
      <vt:lpstr>G5</vt:lpstr>
      <vt:lpstr>17</vt:lpstr>
      <vt:lpstr>18</vt:lpstr>
      <vt:lpstr>19</vt:lpstr>
      <vt:lpstr>20</vt:lpstr>
      <vt:lpstr>G6</vt:lpstr>
      <vt:lpstr>21</vt:lpstr>
      <vt:lpstr>22</vt:lpstr>
      <vt:lpstr>G7</vt:lpstr>
      <vt:lpstr>23</vt:lpstr>
      <vt:lpstr>24</vt:lpstr>
      <vt:lpstr>G8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'10'!Área_de_impresión</vt:lpstr>
      <vt:lpstr>'11'!Área_de_impresión</vt:lpstr>
      <vt:lpstr>'13'!Área_de_impresión</vt:lpstr>
      <vt:lpstr>'17'!Área_de_impresión</vt:lpstr>
      <vt:lpstr>'18'!Área_de_impresión</vt:lpstr>
      <vt:lpstr>'19'!Área_de_impresión</vt:lpstr>
      <vt:lpstr>'21'!Área_de_impresión</vt:lpstr>
      <vt:lpstr>'22'!Área_de_impresión</vt:lpstr>
      <vt:lpstr>'23'!Área_de_impresión</vt:lpstr>
      <vt:lpstr>'24'!Área_de_impresión</vt:lpstr>
      <vt:lpstr>'26'!Área_de_impresión</vt:lpstr>
      <vt:lpstr>'27'!Área_de_impresión</vt:lpstr>
      <vt:lpstr>'29'!Área_de_impresión</vt:lpstr>
      <vt:lpstr>'3'!Área_de_impresión</vt:lpstr>
      <vt:lpstr>'30'!Área_de_impresión</vt:lpstr>
      <vt:lpstr>'31'!Área_de_impresión</vt:lpstr>
      <vt:lpstr>'32'!Área_de_impresión</vt:lpstr>
      <vt:lpstr>'33'!Área_de_impresión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'G1'!Área_de_impresión</vt:lpstr>
      <vt:lpstr>'G2'!Área_de_impresión</vt:lpstr>
      <vt:lpstr>'G3'!Área_de_impresión</vt:lpstr>
      <vt:lpstr>'G4'!Área_de_impresión</vt:lpstr>
      <vt:lpstr>'G5'!Área_de_impresión</vt:lpstr>
      <vt:lpstr>'G6'!Área_de_impresión</vt:lpstr>
      <vt:lpstr>'G7'!Área_de_impresión</vt:lpstr>
      <vt:lpstr>'G8'!Área_de_impresión</vt:lpstr>
      <vt:lpstr>'11'!Títulos_a_imprimir</vt:lpstr>
      <vt:lpstr>'12'!Títulos_a_imprimir</vt:lpstr>
      <vt:lpstr>'2'!Títulos_a_imprimir</vt:lpstr>
      <vt:lpstr>'26'!Títulos_a_imprimir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avalverde</dc:creator>
  <cp:lastModifiedBy>Sonia Miranda Gonzalez</cp:lastModifiedBy>
  <cp:lastPrinted>2026-03-09T16:35:55Z</cp:lastPrinted>
  <dcterms:created xsi:type="dcterms:W3CDTF">2011-09-12T18:08:36Z</dcterms:created>
  <dcterms:modified xsi:type="dcterms:W3CDTF">2026-07-22T17:37:40Z</dcterms:modified>
</cp:coreProperties>
</file>